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0" windowWidth="9210" windowHeight="11850" activeTab="0"/>
  </bookViews>
  <sheets>
    <sheet name="план 2013-14" sheetId="1" r:id="rId1"/>
    <sheet name="Лист1" sheetId="2" r:id="rId2"/>
  </sheets>
  <definedNames>
    <definedName name="_xlnm.Print_Area" localSheetId="0">'план 2013-14'!$A$1:$AK$67</definedName>
  </definedNames>
  <calcPr fullCalcOnLoad="1"/>
</workbook>
</file>

<file path=xl/sharedStrings.xml><?xml version="1.0" encoding="utf-8"?>
<sst xmlns="http://schemas.openxmlformats.org/spreadsheetml/2006/main" count="182" uniqueCount="105">
  <si>
    <t>Фамилия   Имя Отчество</t>
  </si>
  <si>
    <t>Должность</t>
  </si>
  <si>
    <t>Недельная</t>
  </si>
  <si>
    <t>число групп,</t>
  </si>
  <si>
    <t>учащихся</t>
  </si>
  <si>
    <t>1 год</t>
  </si>
  <si>
    <t>2 год</t>
  </si>
  <si>
    <t>гр</t>
  </si>
  <si>
    <t>кол</t>
  </si>
  <si>
    <t>час</t>
  </si>
  <si>
    <t>лыжные гонки</t>
  </si>
  <si>
    <t>Пономаренко В.Л.</t>
  </si>
  <si>
    <t>Тренер</t>
  </si>
  <si>
    <t>Стуканёва Н.В.</t>
  </si>
  <si>
    <t>Пономаренко А.Ю.</t>
  </si>
  <si>
    <t>Ст.тренер</t>
  </si>
  <si>
    <t>По отделению</t>
  </si>
  <si>
    <t>Смирнова Н. А</t>
  </si>
  <si>
    <t>Жукова Е.А.</t>
  </si>
  <si>
    <t>Ковальский А.И.</t>
  </si>
  <si>
    <t>Киселева Л.Ю.</t>
  </si>
  <si>
    <t>Шушеньков С.А.</t>
  </si>
  <si>
    <t xml:space="preserve">По отделению </t>
  </si>
  <si>
    <t>Всего по ДЮСШ</t>
  </si>
  <si>
    <t xml:space="preserve">По плану: </t>
  </si>
  <si>
    <t xml:space="preserve">                  </t>
  </si>
  <si>
    <t xml:space="preserve">Часовая  недельная  нагрузка,  по плану  Алданской   ДЮСШ  составляет       </t>
  </si>
  <si>
    <t xml:space="preserve">Всего групп </t>
  </si>
  <si>
    <t xml:space="preserve">Всего учащихся  </t>
  </si>
  <si>
    <t xml:space="preserve">группы УТГ  составляют  </t>
  </si>
  <si>
    <t xml:space="preserve">группы СС составляют </t>
  </si>
  <si>
    <t xml:space="preserve">№ </t>
  </si>
  <si>
    <t>Директор Спортивной школы г.Алдан</t>
  </si>
  <si>
    <t>Сафронова О.Г.</t>
  </si>
  <si>
    <t>Трен.</t>
  </si>
  <si>
    <t>Медведев Д. С.</t>
  </si>
  <si>
    <t>отделение</t>
  </si>
  <si>
    <t>тренер</t>
  </si>
  <si>
    <t>Зам.дир. Трен.</t>
  </si>
  <si>
    <t>(гр/чис/час)*</t>
  </si>
  <si>
    <t xml:space="preserve"> УТВЕРЖДАЮ                                             </t>
  </si>
  <si>
    <t>______________Пономаренко В.Л.</t>
  </si>
  <si>
    <t>Валов В.В.</t>
  </si>
  <si>
    <t>Сергеев М.В.</t>
  </si>
  <si>
    <t xml:space="preserve">Спорт инструкторов   8 ставок </t>
  </si>
  <si>
    <t>Шахов А.И.</t>
  </si>
  <si>
    <t>Ст. трен.</t>
  </si>
  <si>
    <t>Артёмов О.В.</t>
  </si>
  <si>
    <t>Изотенко М.Е.</t>
  </si>
  <si>
    <t>Малянов А.В.</t>
  </si>
  <si>
    <t>Митрохин В.К.</t>
  </si>
  <si>
    <t>Филиппова С.В.</t>
  </si>
  <si>
    <t>Юсупов Н.Ю.</t>
  </si>
  <si>
    <t>Шаранов А.А.</t>
  </si>
  <si>
    <t>Валиулин Р.Р.</t>
  </si>
  <si>
    <t>Дороненко С.П.</t>
  </si>
  <si>
    <t>Линейцев С.П.</t>
  </si>
  <si>
    <t>Беляков В.В.</t>
  </si>
  <si>
    <t xml:space="preserve">Тренер </t>
  </si>
  <si>
    <t>Климушкин В.В.</t>
  </si>
  <si>
    <t>Царегородцева Е.А.</t>
  </si>
  <si>
    <t>Герасимов Н.А.</t>
  </si>
  <si>
    <t>Войделовская М.С.</t>
  </si>
  <si>
    <t>легкая атлетика</t>
  </si>
  <si>
    <t>игровые виды</t>
  </si>
  <si>
    <t>Лобастов А.Н.</t>
  </si>
  <si>
    <t>Бондарчук С.В.</t>
  </si>
  <si>
    <t>Ст. тренер</t>
  </si>
  <si>
    <t>Вакансия</t>
  </si>
  <si>
    <t>Эверстов А.В.</t>
  </si>
  <si>
    <t>Тренер.</t>
  </si>
  <si>
    <t>Секу З.М</t>
  </si>
  <si>
    <t>Ёрасейнов  Т.М.</t>
  </si>
  <si>
    <t>Сафронов Д.Е.</t>
  </si>
  <si>
    <t>нагрузка 2014</t>
  </si>
  <si>
    <t>Архипова Ю.М</t>
  </si>
  <si>
    <t>Комплектования спортивной школы г. Алдан на  2014 – 2015   учебный год.</t>
  </si>
  <si>
    <t>Филиппова Е.Б.</t>
  </si>
  <si>
    <t xml:space="preserve">Степанов </t>
  </si>
  <si>
    <t>вакансия</t>
  </si>
  <si>
    <t xml:space="preserve">1 год </t>
  </si>
  <si>
    <t xml:space="preserve">2 год </t>
  </si>
  <si>
    <t xml:space="preserve">3 год </t>
  </si>
  <si>
    <t xml:space="preserve">4 год </t>
  </si>
  <si>
    <t xml:space="preserve">5 год </t>
  </si>
  <si>
    <t>начальная подготовка</t>
  </si>
  <si>
    <t>спортивно оздоровительные</t>
  </si>
  <si>
    <t xml:space="preserve">группы начальной подготовки составляют </t>
  </si>
  <si>
    <t>группы СОГ составляют</t>
  </si>
  <si>
    <t xml:space="preserve">группы </t>
  </si>
  <si>
    <t>человек</t>
  </si>
  <si>
    <t xml:space="preserve">Группы </t>
  </si>
  <si>
    <t xml:space="preserve">учебно тренировочные </t>
  </si>
  <si>
    <t>Сполртивного совершенствования</t>
  </si>
  <si>
    <t xml:space="preserve">групп </t>
  </si>
  <si>
    <t xml:space="preserve">П Л А Н </t>
  </si>
  <si>
    <t xml:space="preserve"> СОГЛАСОВАНО</t>
  </si>
  <si>
    <t xml:space="preserve">              ______________Вераксо С.Н.</t>
  </si>
  <si>
    <t>Каленкова Е.В.</t>
  </si>
  <si>
    <t>Тренер-совм.</t>
  </si>
  <si>
    <t>И.о. начальника МКУ" Департамент образования АР"</t>
  </si>
  <si>
    <t>Дир, трен.</t>
  </si>
  <si>
    <t>Зам.дир, трен.</t>
  </si>
  <si>
    <t>Зам.дир., трен.</t>
  </si>
  <si>
    <t>Зам.дир, тренер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</si>
</sst>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68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color indexed="10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9"/>
      <name val="Arial Cyr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54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Arial Cyr"/>
      <family val="0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center" vertical="top" wrapText="1"/>
    </xf>
    <xf numFmtId="169" fontId="0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21" fillId="0" borderId="17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7" fillId="0" borderId="13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vertical="center" textRotation="90" wrapText="1"/>
    </xf>
    <xf numFmtId="0" fontId="1" fillId="0" borderId="19" xfId="0" applyFont="1" applyFill="1" applyBorder="1" applyAlignment="1">
      <alignment vertical="center" textRotation="90" wrapText="1"/>
    </xf>
    <xf numFmtId="0" fontId="1" fillId="0" borderId="20" xfId="0" applyFont="1" applyFill="1" applyBorder="1" applyAlignment="1">
      <alignment vertical="center" textRotation="90" wrapText="1"/>
    </xf>
    <xf numFmtId="0" fontId="1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12" fillId="0" borderId="12" xfId="0" applyNumberFormat="1" applyFont="1" applyFill="1" applyBorder="1" applyAlignment="1">
      <alignment horizontal="center" vertical="justify" textRotation="255" wrapText="1"/>
    </xf>
    <xf numFmtId="49" fontId="12" fillId="0" borderId="26" xfId="0" applyNumberFormat="1" applyFont="1" applyFill="1" applyBorder="1" applyAlignment="1">
      <alignment horizontal="center" vertical="justify" textRotation="255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view="pageBreakPreview" zoomScale="138" zoomScaleNormal="138" zoomScaleSheetLayoutView="138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D13" sqref="D13"/>
    </sheetView>
  </sheetViews>
  <sheetFormatPr defaultColWidth="9.00390625" defaultRowHeight="12.75"/>
  <cols>
    <col min="1" max="1" width="3.75390625" style="13" customWidth="1"/>
    <col min="2" max="2" width="5.125" style="13" customWidth="1"/>
    <col min="3" max="3" width="17.375" style="13" customWidth="1"/>
    <col min="4" max="4" width="12.00390625" style="13" customWidth="1"/>
    <col min="5" max="22" width="3.75390625" style="4" customWidth="1"/>
    <col min="23" max="25" width="3.75390625" style="21" customWidth="1"/>
    <col min="26" max="34" width="3.75390625" style="4" customWidth="1"/>
    <col min="35" max="36" width="6.00390625" style="4" customWidth="1"/>
    <col min="37" max="37" width="6.00390625" style="21" customWidth="1"/>
    <col min="38" max="43" width="9.125" style="13" customWidth="1"/>
  </cols>
  <sheetData>
    <row r="1" spans="1:37" s="54" customFormat="1" ht="21.75" customHeight="1">
      <c r="A1" s="53" t="s">
        <v>40</v>
      </c>
      <c r="B1" s="53"/>
      <c r="W1" s="57"/>
      <c r="X1" s="57"/>
      <c r="Y1" s="57"/>
      <c r="Z1" s="58"/>
      <c r="AA1" s="59"/>
      <c r="AB1" s="103" t="s">
        <v>96</v>
      </c>
      <c r="AC1" s="103"/>
      <c r="AD1" s="103"/>
      <c r="AE1" s="103"/>
      <c r="AF1" s="103"/>
      <c r="AG1" s="103"/>
      <c r="AH1" s="103"/>
      <c r="AI1" s="103"/>
      <c r="AJ1" s="60"/>
      <c r="AK1" s="61"/>
    </row>
    <row r="2" spans="1:37" s="54" customFormat="1" ht="21.75" customHeight="1">
      <c r="A2" s="55" t="s">
        <v>32</v>
      </c>
      <c r="B2" s="55"/>
      <c r="C2" s="55"/>
      <c r="D2" s="55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03" t="s">
        <v>100</v>
      </c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53"/>
      <c r="AK2" s="63"/>
    </row>
    <row r="3" spans="1:37" s="54" customFormat="1" ht="21.75" customHeight="1">
      <c r="A3" s="56" t="s">
        <v>41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W3" s="57"/>
      <c r="X3" s="57"/>
      <c r="Y3" s="57"/>
      <c r="Z3" s="104" t="s">
        <v>97</v>
      </c>
      <c r="AA3" s="104"/>
      <c r="AB3" s="104"/>
      <c r="AC3" s="104"/>
      <c r="AD3" s="104"/>
      <c r="AE3" s="104"/>
      <c r="AF3" s="104"/>
      <c r="AG3" s="104"/>
      <c r="AH3" s="104"/>
      <c r="AI3" s="104"/>
      <c r="AK3" s="57"/>
    </row>
    <row r="4" spans="1:37" ht="28.5" customHeight="1">
      <c r="A4" s="96" t="s">
        <v>95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37" ht="16.5" customHeight="1">
      <c r="A5" s="105" t="s">
        <v>76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</row>
    <row r="6" spans="1:37" ht="7.5" customHeight="1">
      <c r="A6" s="7"/>
      <c r="B6" s="7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0"/>
      <c r="X6" s="20"/>
      <c r="Y6" s="2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0"/>
    </row>
    <row r="7" spans="1:37" ht="11.25" customHeight="1">
      <c r="A7" s="85" t="s">
        <v>31</v>
      </c>
      <c r="B7" s="83" t="s">
        <v>36</v>
      </c>
      <c r="C7" s="77" t="s">
        <v>0</v>
      </c>
      <c r="D7" s="77" t="s">
        <v>1</v>
      </c>
      <c r="E7" s="89" t="s">
        <v>91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/>
      <c r="AI7" s="102" t="s">
        <v>2</v>
      </c>
      <c r="AJ7" s="102"/>
      <c r="AK7" s="102"/>
    </row>
    <row r="8" spans="1:37" ht="11.25" customHeight="1">
      <c r="A8" s="86"/>
      <c r="B8" s="84"/>
      <c r="C8" s="77"/>
      <c r="D8" s="77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/>
      <c r="AI8" s="88" t="s">
        <v>74</v>
      </c>
      <c r="AJ8" s="88"/>
      <c r="AK8" s="88"/>
    </row>
    <row r="9" spans="1:37" ht="10.5" customHeight="1">
      <c r="A9" s="86"/>
      <c r="B9" s="84"/>
      <c r="C9" s="77"/>
      <c r="D9" s="77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88" t="s">
        <v>3</v>
      </c>
      <c r="AJ9" s="88"/>
      <c r="AK9" s="88"/>
    </row>
    <row r="10" spans="1:37" ht="15" customHeight="1">
      <c r="A10" s="86"/>
      <c r="B10" s="84"/>
      <c r="C10" s="77"/>
      <c r="D10" s="77"/>
      <c r="E10" s="95" t="s">
        <v>85</v>
      </c>
      <c r="F10" s="95"/>
      <c r="G10" s="95"/>
      <c r="H10" s="95"/>
      <c r="I10" s="95"/>
      <c r="J10" s="75"/>
      <c r="K10" s="95" t="s">
        <v>86</v>
      </c>
      <c r="L10" s="95"/>
      <c r="M10" s="95"/>
      <c r="N10" s="95"/>
      <c r="O10" s="95"/>
      <c r="P10" s="75"/>
      <c r="Q10" s="93" t="s">
        <v>92</v>
      </c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  <c r="AF10" s="97" t="s">
        <v>93</v>
      </c>
      <c r="AG10" s="97"/>
      <c r="AH10" s="98"/>
      <c r="AI10" s="88" t="s">
        <v>4</v>
      </c>
      <c r="AJ10" s="88"/>
      <c r="AK10" s="88"/>
    </row>
    <row r="11" spans="1:37" ht="16.5" customHeight="1">
      <c r="A11" s="86"/>
      <c r="B11" s="84"/>
      <c r="C11" s="77"/>
      <c r="D11" s="79"/>
      <c r="E11" s="72" t="s">
        <v>80</v>
      </c>
      <c r="F11" s="73"/>
      <c r="G11" s="74"/>
      <c r="H11" s="75" t="s">
        <v>81</v>
      </c>
      <c r="I11" s="73"/>
      <c r="J11" s="76"/>
      <c r="K11" s="72" t="s">
        <v>80</v>
      </c>
      <c r="L11" s="73"/>
      <c r="M11" s="74"/>
      <c r="N11" s="75" t="s">
        <v>81</v>
      </c>
      <c r="O11" s="73"/>
      <c r="P11" s="76"/>
      <c r="Q11" s="75" t="s">
        <v>5</v>
      </c>
      <c r="R11" s="73"/>
      <c r="S11" s="76"/>
      <c r="T11" s="72" t="s">
        <v>6</v>
      </c>
      <c r="U11" s="73"/>
      <c r="V11" s="74"/>
      <c r="W11" s="75" t="s">
        <v>82</v>
      </c>
      <c r="X11" s="73"/>
      <c r="Y11" s="76"/>
      <c r="Z11" s="75" t="s">
        <v>83</v>
      </c>
      <c r="AA11" s="73"/>
      <c r="AB11" s="76"/>
      <c r="AC11" s="72" t="s">
        <v>84</v>
      </c>
      <c r="AD11" s="73"/>
      <c r="AE11" s="74"/>
      <c r="AF11" s="99"/>
      <c r="AG11" s="99"/>
      <c r="AH11" s="100"/>
      <c r="AI11" s="101" t="s">
        <v>39</v>
      </c>
      <c r="AJ11" s="101"/>
      <c r="AK11" s="101"/>
    </row>
    <row r="12" spans="1:37" ht="24" customHeight="1" thickBot="1">
      <c r="A12" s="86"/>
      <c r="B12" s="84"/>
      <c r="C12" s="78"/>
      <c r="D12" s="80"/>
      <c r="E12" s="19" t="s">
        <v>7</v>
      </c>
      <c r="F12" s="22" t="s">
        <v>8</v>
      </c>
      <c r="G12" s="23" t="s">
        <v>9</v>
      </c>
      <c r="H12" s="19" t="s">
        <v>7</v>
      </c>
      <c r="I12" s="22" t="s">
        <v>8</v>
      </c>
      <c r="J12" s="23" t="s">
        <v>9</v>
      </c>
      <c r="K12" s="19" t="s">
        <v>7</v>
      </c>
      <c r="L12" s="22" t="s">
        <v>8</v>
      </c>
      <c r="M12" s="23" t="s">
        <v>9</v>
      </c>
      <c r="N12" s="19" t="s">
        <v>7</v>
      </c>
      <c r="O12" s="22" t="s">
        <v>8</v>
      </c>
      <c r="P12" s="23" t="s">
        <v>9</v>
      </c>
      <c r="Q12" s="19" t="s">
        <v>7</v>
      </c>
      <c r="R12" s="22" t="s">
        <v>8</v>
      </c>
      <c r="S12" s="23" t="s">
        <v>9</v>
      </c>
      <c r="T12" s="19" t="s">
        <v>7</v>
      </c>
      <c r="U12" s="22" t="s">
        <v>8</v>
      </c>
      <c r="V12" s="23" t="s">
        <v>9</v>
      </c>
      <c r="W12" s="19" t="s">
        <v>7</v>
      </c>
      <c r="X12" s="22" t="s">
        <v>8</v>
      </c>
      <c r="Y12" s="23" t="s">
        <v>9</v>
      </c>
      <c r="Z12" s="19" t="s">
        <v>7</v>
      </c>
      <c r="AA12" s="22" t="s">
        <v>8</v>
      </c>
      <c r="AB12" s="23" t="s">
        <v>9</v>
      </c>
      <c r="AC12" s="19" t="s">
        <v>7</v>
      </c>
      <c r="AD12" s="22" t="s">
        <v>8</v>
      </c>
      <c r="AE12" s="23" t="s">
        <v>9</v>
      </c>
      <c r="AF12" s="19" t="s">
        <v>7</v>
      </c>
      <c r="AG12" s="22" t="s">
        <v>8</v>
      </c>
      <c r="AH12" s="23" t="s">
        <v>9</v>
      </c>
      <c r="AI12" s="19" t="s">
        <v>7</v>
      </c>
      <c r="AJ12" s="22" t="s">
        <v>8</v>
      </c>
      <c r="AK12" s="50" t="s">
        <v>9</v>
      </c>
    </row>
    <row r="13" spans="1:37" s="1" customFormat="1" ht="13.5" customHeight="1" thickBot="1">
      <c r="A13" s="3">
        <v>1</v>
      </c>
      <c r="B13" s="65" t="s">
        <v>10</v>
      </c>
      <c r="C13" s="38" t="s">
        <v>62</v>
      </c>
      <c r="D13" s="2" t="s">
        <v>12</v>
      </c>
      <c r="E13" s="36">
        <v>1</v>
      </c>
      <c r="F13" s="30">
        <f>SUM(E13*15)</f>
        <v>15</v>
      </c>
      <c r="G13" s="36">
        <f>SUM(E13*6)</f>
        <v>6</v>
      </c>
      <c r="H13" s="36"/>
      <c r="I13" s="30">
        <f>SUM(H13*14)</f>
        <v>0</v>
      </c>
      <c r="J13" s="36">
        <f>SUM(H13*9)</f>
        <v>0</v>
      </c>
      <c r="K13" s="36"/>
      <c r="L13" s="30">
        <f>SUM(K13*15)</f>
        <v>0</v>
      </c>
      <c r="M13" s="36">
        <f aca="true" t="shared" si="0" ref="M13:M21">SUM(K13*6)</f>
        <v>0</v>
      </c>
      <c r="N13" s="36"/>
      <c r="O13" s="30">
        <f>SUM(N13*14)</f>
        <v>0</v>
      </c>
      <c r="P13" s="36">
        <f aca="true" t="shared" si="1" ref="P13:P21">SUM(N13*9)</f>
        <v>0</v>
      </c>
      <c r="Q13" s="36">
        <v>1</v>
      </c>
      <c r="R13" s="30">
        <f>SUM(Q13*12)</f>
        <v>12</v>
      </c>
      <c r="S13" s="36">
        <f>SUM(Q13*10)</f>
        <v>10</v>
      </c>
      <c r="T13" s="36">
        <v>1</v>
      </c>
      <c r="U13" s="30">
        <f>SUM(T13*12)</f>
        <v>12</v>
      </c>
      <c r="V13" s="36">
        <f>SUM(T13*12)</f>
        <v>12</v>
      </c>
      <c r="W13" s="36">
        <v>1</v>
      </c>
      <c r="X13" s="30">
        <f>SUM(W13*10)</f>
        <v>10</v>
      </c>
      <c r="Y13" s="36">
        <f>SUM(W13*14)</f>
        <v>14</v>
      </c>
      <c r="Z13" s="36"/>
      <c r="AA13" s="30">
        <f>SUM(Z13*10)</f>
        <v>0</v>
      </c>
      <c r="AB13" s="36">
        <f>SUM(Z13*16)</f>
        <v>0</v>
      </c>
      <c r="AC13" s="36"/>
      <c r="AD13" s="30">
        <f>SUM(AC13*8)</f>
        <v>0</v>
      </c>
      <c r="AE13" s="36">
        <f>SUM(AC13*18)</f>
        <v>0</v>
      </c>
      <c r="AF13" s="36"/>
      <c r="AG13" s="30">
        <f>SUM(AF13*6)</f>
        <v>0</v>
      </c>
      <c r="AH13" s="36">
        <f>SUM(AF13*24)</f>
        <v>0</v>
      </c>
      <c r="AI13" s="32">
        <f>SUM(E13+H13+Q13+T13+W13+Z13+AC13+AF13+K13+N13)</f>
        <v>4</v>
      </c>
      <c r="AJ13" s="33">
        <f>SUM(F13+I13+R13+U13+X13+AA13+AD13+AG13+L13+O13)</f>
        <v>49</v>
      </c>
      <c r="AK13" s="34">
        <f>SUM(G13+J13+S13+V13+Y13+AB13+AE13+AH13+M13+P13)</f>
        <v>42</v>
      </c>
    </row>
    <row r="14" spans="1:37" s="1" customFormat="1" ht="13.5" customHeight="1" thickBot="1">
      <c r="A14" s="3">
        <v>2</v>
      </c>
      <c r="B14" s="65"/>
      <c r="C14" s="38" t="s">
        <v>14</v>
      </c>
      <c r="D14" s="2" t="s">
        <v>46</v>
      </c>
      <c r="E14" s="36"/>
      <c r="F14" s="30">
        <f aca="true" t="shared" si="2" ref="F14:F56">SUM(E14*15)</f>
        <v>0</v>
      </c>
      <c r="G14" s="36">
        <f aca="true" t="shared" si="3" ref="G14:G56">SUM(E14*6)</f>
        <v>0</v>
      </c>
      <c r="H14" s="36"/>
      <c r="I14" s="30">
        <f aca="true" t="shared" si="4" ref="I14:I56">SUM(H14*14)</f>
        <v>0</v>
      </c>
      <c r="J14" s="36">
        <f aca="true" t="shared" si="5" ref="J14:J43">SUM(H14*9)</f>
        <v>0</v>
      </c>
      <c r="K14" s="36"/>
      <c r="L14" s="30">
        <f aca="true" t="shared" si="6" ref="L14:L56">SUM(K14*15)</f>
        <v>0</v>
      </c>
      <c r="M14" s="36">
        <f t="shared" si="0"/>
        <v>0</v>
      </c>
      <c r="N14" s="36"/>
      <c r="O14" s="30">
        <f aca="true" t="shared" si="7" ref="O14:O56">SUM(N14*14)</f>
        <v>0</v>
      </c>
      <c r="P14" s="36">
        <f t="shared" si="1"/>
        <v>0</v>
      </c>
      <c r="Q14" s="36"/>
      <c r="R14" s="30">
        <f aca="true" t="shared" si="8" ref="R14:R56">SUM(Q14*12)</f>
        <v>0</v>
      </c>
      <c r="S14" s="36">
        <f aca="true" t="shared" si="9" ref="S14:S56">SUM(Q14*10)</f>
        <v>0</v>
      </c>
      <c r="T14" s="36">
        <v>1</v>
      </c>
      <c r="U14" s="30">
        <f aca="true" t="shared" si="10" ref="U14:U56">SUM(T14*12)</f>
        <v>12</v>
      </c>
      <c r="V14" s="36">
        <f aca="true" t="shared" si="11" ref="V14:V56">SUM(T14*12)</f>
        <v>12</v>
      </c>
      <c r="W14" s="36"/>
      <c r="X14" s="30">
        <f aca="true" t="shared" si="12" ref="X14:X56">SUM(W14*10)</f>
        <v>0</v>
      </c>
      <c r="Y14" s="36">
        <f aca="true" t="shared" si="13" ref="Y14:Y56">SUM(W14*14)</f>
        <v>0</v>
      </c>
      <c r="Z14" s="36">
        <v>1</v>
      </c>
      <c r="AA14" s="30">
        <f aca="true" t="shared" si="14" ref="AA14:AA56">SUM(Z14*10)</f>
        <v>10</v>
      </c>
      <c r="AB14" s="36">
        <f aca="true" t="shared" si="15" ref="AB14:AB56">SUM(Z14*16)</f>
        <v>16</v>
      </c>
      <c r="AC14" s="36">
        <v>1</v>
      </c>
      <c r="AD14" s="30">
        <f aca="true" t="shared" si="16" ref="AD14:AD21">SUM(AC14*8)</f>
        <v>8</v>
      </c>
      <c r="AE14" s="36">
        <f aca="true" t="shared" si="17" ref="AE14:AE21">SUM(AC14*18)</f>
        <v>18</v>
      </c>
      <c r="AF14" s="36"/>
      <c r="AG14" s="30">
        <f aca="true" t="shared" si="18" ref="AG14:AG56">SUM(AF14*6)</f>
        <v>0</v>
      </c>
      <c r="AH14" s="36">
        <f aca="true" t="shared" si="19" ref="AH14:AH56">SUM(AF14*24)</f>
        <v>0</v>
      </c>
      <c r="AI14" s="32">
        <f aca="true" t="shared" si="20" ref="AI14:AI57">SUM(E14+H14+Q14+T14+W14+Z14+AC14+AF14+K14+N14)</f>
        <v>3</v>
      </c>
      <c r="AJ14" s="33">
        <f aca="true" t="shared" si="21" ref="AJ14:AJ57">SUM(F14+I14+R14+U14+X14+AA14+AD14+AG14+L14+O14)</f>
        <v>30</v>
      </c>
      <c r="AK14" s="34">
        <f aca="true" t="shared" si="22" ref="AK14:AK57">SUM(G14+J14+S14+V14+Y14+AB14+AE14+AH14+M14+P14)</f>
        <v>46</v>
      </c>
    </row>
    <row r="15" spans="1:37" s="1" customFormat="1" ht="13.5" customHeight="1" thickBot="1">
      <c r="A15" s="3">
        <v>3</v>
      </c>
      <c r="B15" s="65"/>
      <c r="C15" s="38" t="s">
        <v>11</v>
      </c>
      <c r="D15" s="2" t="s">
        <v>101</v>
      </c>
      <c r="E15" s="36"/>
      <c r="F15" s="30">
        <f t="shared" si="2"/>
        <v>0</v>
      </c>
      <c r="G15" s="36">
        <f t="shared" si="3"/>
        <v>0</v>
      </c>
      <c r="H15" s="36"/>
      <c r="I15" s="30">
        <f t="shared" si="4"/>
        <v>0</v>
      </c>
      <c r="J15" s="36">
        <f t="shared" si="5"/>
        <v>0</v>
      </c>
      <c r="K15" s="36"/>
      <c r="L15" s="30">
        <f t="shared" si="6"/>
        <v>0</v>
      </c>
      <c r="M15" s="36">
        <f t="shared" si="0"/>
        <v>0</v>
      </c>
      <c r="N15" s="36"/>
      <c r="O15" s="30">
        <f t="shared" si="7"/>
        <v>0</v>
      </c>
      <c r="P15" s="36">
        <f t="shared" si="1"/>
        <v>0</v>
      </c>
      <c r="Q15" s="36"/>
      <c r="R15" s="30">
        <f t="shared" si="8"/>
        <v>0</v>
      </c>
      <c r="S15" s="36">
        <f t="shared" si="9"/>
        <v>0</v>
      </c>
      <c r="T15" s="36"/>
      <c r="U15" s="30">
        <f t="shared" si="10"/>
        <v>0</v>
      </c>
      <c r="V15" s="36">
        <f t="shared" si="11"/>
        <v>0</v>
      </c>
      <c r="W15" s="36"/>
      <c r="X15" s="30">
        <f t="shared" si="12"/>
        <v>0</v>
      </c>
      <c r="Y15" s="36">
        <f t="shared" si="13"/>
        <v>0</v>
      </c>
      <c r="Z15" s="36"/>
      <c r="AA15" s="30">
        <f t="shared" si="14"/>
        <v>0</v>
      </c>
      <c r="AB15" s="36">
        <f t="shared" si="15"/>
        <v>0</v>
      </c>
      <c r="AC15" s="36"/>
      <c r="AD15" s="30">
        <f t="shared" si="16"/>
        <v>0</v>
      </c>
      <c r="AE15" s="36">
        <f t="shared" si="17"/>
        <v>0</v>
      </c>
      <c r="AF15" s="36">
        <v>1</v>
      </c>
      <c r="AG15" s="30">
        <f t="shared" si="18"/>
        <v>6</v>
      </c>
      <c r="AH15" s="36">
        <f t="shared" si="19"/>
        <v>24</v>
      </c>
      <c r="AI15" s="32">
        <f t="shared" si="20"/>
        <v>1</v>
      </c>
      <c r="AJ15" s="33">
        <f t="shared" si="21"/>
        <v>6</v>
      </c>
      <c r="AK15" s="34">
        <f t="shared" si="22"/>
        <v>24</v>
      </c>
    </row>
    <row r="16" spans="1:37" s="1" customFormat="1" ht="13.5" customHeight="1" thickBot="1">
      <c r="A16" s="3">
        <v>4</v>
      </c>
      <c r="B16" s="65"/>
      <c r="C16" s="38" t="s">
        <v>13</v>
      </c>
      <c r="D16" s="2" t="s">
        <v>99</v>
      </c>
      <c r="E16" s="36"/>
      <c r="F16" s="30">
        <f t="shared" si="2"/>
        <v>0</v>
      </c>
      <c r="G16" s="36">
        <f t="shared" si="3"/>
        <v>0</v>
      </c>
      <c r="H16" s="36">
        <v>1</v>
      </c>
      <c r="I16" s="30">
        <f t="shared" si="4"/>
        <v>14</v>
      </c>
      <c r="J16" s="36">
        <f t="shared" si="5"/>
        <v>9</v>
      </c>
      <c r="K16" s="36"/>
      <c r="L16" s="30">
        <f t="shared" si="6"/>
        <v>0</v>
      </c>
      <c r="M16" s="36">
        <f t="shared" si="0"/>
        <v>0</v>
      </c>
      <c r="N16" s="36"/>
      <c r="O16" s="30">
        <f t="shared" si="7"/>
        <v>0</v>
      </c>
      <c r="P16" s="36">
        <f t="shared" si="1"/>
        <v>0</v>
      </c>
      <c r="Q16" s="36"/>
      <c r="R16" s="30">
        <f t="shared" si="8"/>
        <v>0</v>
      </c>
      <c r="S16" s="36">
        <f t="shared" si="9"/>
        <v>0</v>
      </c>
      <c r="T16" s="36"/>
      <c r="U16" s="30">
        <f t="shared" si="10"/>
        <v>0</v>
      </c>
      <c r="V16" s="36">
        <f t="shared" si="11"/>
        <v>0</v>
      </c>
      <c r="W16" s="36"/>
      <c r="X16" s="30">
        <f t="shared" si="12"/>
        <v>0</v>
      </c>
      <c r="Y16" s="36">
        <f t="shared" si="13"/>
        <v>0</v>
      </c>
      <c r="Z16" s="36"/>
      <c r="AA16" s="30">
        <f t="shared" si="14"/>
        <v>0</v>
      </c>
      <c r="AB16" s="36">
        <f t="shared" si="15"/>
        <v>0</v>
      </c>
      <c r="AC16" s="36"/>
      <c r="AD16" s="30">
        <f t="shared" si="16"/>
        <v>0</v>
      </c>
      <c r="AE16" s="36">
        <f t="shared" si="17"/>
        <v>0</v>
      </c>
      <c r="AF16" s="36"/>
      <c r="AG16" s="30">
        <f t="shared" si="18"/>
        <v>0</v>
      </c>
      <c r="AH16" s="36">
        <f t="shared" si="19"/>
        <v>0</v>
      </c>
      <c r="AI16" s="32">
        <f t="shared" si="20"/>
        <v>1</v>
      </c>
      <c r="AJ16" s="33">
        <f t="shared" si="21"/>
        <v>14</v>
      </c>
      <c r="AK16" s="34">
        <f t="shared" si="22"/>
        <v>9</v>
      </c>
    </row>
    <row r="17" spans="1:37" s="1" customFormat="1" ht="13.5" customHeight="1" thickBot="1">
      <c r="A17" s="3">
        <v>5</v>
      </c>
      <c r="B17" s="65"/>
      <c r="C17" s="38" t="s">
        <v>35</v>
      </c>
      <c r="D17" s="2" t="s">
        <v>99</v>
      </c>
      <c r="E17" s="36"/>
      <c r="F17" s="30">
        <f t="shared" si="2"/>
        <v>0</v>
      </c>
      <c r="G17" s="36">
        <f t="shared" si="3"/>
        <v>0</v>
      </c>
      <c r="H17" s="36">
        <v>1</v>
      </c>
      <c r="I17" s="30">
        <f t="shared" si="4"/>
        <v>14</v>
      </c>
      <c r="J17" s="36">
        <f t="shared" si="5"/>
        <v>9</v>
      </c>
      <c r="K17" s="36"/>
      <c r="L17" s="30">
        <f t="shared" si="6"/>
        <v>0</v>
      </c>
      <c r="M17" s="36">
        <f t="shared" si="0"/>
        <v>0</v>
      </c>
      <c r="N17" s="36"/>
      <c r="O17" s="30">
        <f t="shared" si="7"/>
        <v>0</v>
      </c>
      <c r="P17" s="36">
        <f t="shared" si="1"/>
        <v>0</v>
      </c>
      <c r="Q17" s="36"/>
      <c r="R17" s="30">
        <f t="shared" si="8"/>
        <v>0</v>
      </c>
      <c r="S17" s="36">
        <f t="shared" si="9"/>
        <v>0</v>
      </c>
      <c r="T17" s="36"/>
      <c r="U17" s="30">
        <f t="shared" si="10"/>
        <v>0</v>
      </c>
      <c r="V17" s="36">
        <f t="shared" si="11"/>
        <v>0</v>
      </c>
      <c r="W17" s="36"/>
      <c r="X17" s="30">
        <f t="shared" si="12"/>
        <v>0</v>
      </c>
      <c r="Y17" s="36">
        <f t="shared" si="13"/>
        <v>0</v>
      </c>
      <c r="Z17" s="36"/>
      <c r="AA17" s="30">
        <f t="shared" si="14"/>
        <v>0</v>
      </c>
      <c r="AB17" s="36">
        <f t="shared" si="15"/>
        <v>0</v>
      </c>
      <c r="AC17" s="36"/>
      <c r="AD17" s="30">
        <f t="shared" si="16"/>
        <v>0</v>
      </c>
      <c r="AE17" s="36">
        <f t="shared" si="17"/>
        <v>0</v>
      </c>
      <c r="AF17" s="36"/>
      <c r="AG17" s="30">
        <f t="shared" si="18"/>
        <v>0</v>
      </c>
      <c r="AH17" s="36">
        <f t="shared" si="19"/>
        <v>0</v>
      </c>
      <c r="AI17" s="32">
        <f t="shared" si="20"/>
        <v>1</v>
      </c>
      <c r="AJ17" s="33">
        <f t="shared" si="21"/>
        <v>14</v>
      </c>
      <c r="AK17" s="34">
        <f t="shared" si="22"/>
        <v>9</v>
      </c>
    </row>
    <row r="18" spans="1:37" s="1" customFormat="1" ht="13.5" customHeight="1" thickBot="1">
      <c r="A18" s="3">
        <v>6</v>
      </c>
      <c r="B18" s="65"/>
      <c r="C18" s="38" t="s">
        <v>33</v>
      </c>
      <c r="D18" s="2" t="s">
        <v>12</v>
      </c>
      <c r="E18" s="36"/>
      <c r="F18" s="30">
        <f t="shared" si="2"/>
        <v>0</v>
      </c>
      <c r="G18" s="36">
        <f t="shared" si="3"/>
        <v>0</v>
      </c>
      <c r="H18" s="36">
        <v>1</v>
      </c>
      <c r="I18" s="30">
        <f t="shared" si="4"/>
        <v>14</v>
      </c>
      <c r="J18" s="36">
        <f t="shared" si="5"/>
        <v>9</v>
      </c>
      <c r="K18" s="36"/>
      <c r="L18" s="30">
        <f t="shared" si="6"/>
        <v>0</v>
      </c>
      <c r="M18" s="36">
        <f t="shared" si="0"/>
        <v>0</v>
      </c>
      <c r="N18" s="36"/>
      <c r="O18" s="30">
        <f t="shared" si="7"/>
        <v>0</v>
      </c>
      <c r="P18" s="36">
        <f t="shared" si="1"/>
        <v>0</v>
      </c>
      <c r="Q18" s="36">
        <v>1</v>
      </c>
      <c r="R18" s="30">
        <f t="shared" si="8"/>
        <v>12</v>
      </c>
      <c r="S18" s="36">
        <f t="shared" si="9"/>
        <v>10</v>
      </c>
      <c r="T18" s="36"/>
      <c r="U18" s="30">
        <f t="shared" si="10"/>
        <v>0</v>
      </c>
      <c r="V18" s="36">
        <f t="shared" si="11"/>
        <v>0</v>
      </c>
      <c r="W18" s="36">
        <v>1</v>
      </c>
      <c r="X18" s="30">
        <f t="shared" si="12"/>
        <v>10</v>
      </c>
      <c r="Y18" s="36">
        <f t="shared" si="13"/>
        <v>14</v>
      </c>
      <c r="Z18" s="36"/>
      <c r="AA18" s="30">
        <f t="shared" si="14"/>
        <v>0</v>
      </c>
      <c r="AB18" s="36">
        <f t="shared" si="15"/>
        <v>0</v>
      </c>
      <c r="AC18" s="36"/>
      <c r="AD18" s="30">
        <f t="shared" si="16"/>
        <v>0</v>
      </c>
      <c r="AE18" s="36">
        <f t="shared" si="17"/>
        <v>0</v>
      </c>
      <c r="AF18" s="36"/>
      <c r="AG18" s="30">
        <f t="shared" si="18"/>
        <v>0</v>
      </c>
      <c r="AH18" s="36">
        <f t="shared" si="19"/>
        <v>0</v>
      </c>
      <c r="AI18" s="32">
        <f t="shared" si="20"/>
        <v>3</v>
      </c>
      <c r="AJ18" s="33">
        <f t="shared" si="21"/>
        <v>36</v>
      </c>
      <c r="AK18" s="34">
        <f t="shared" si="22"/>
        <v>33</v>
      </c>
    </row>
    <row r="19" spans="1:37" s="1" customFormat="1" ht="13.5" customHeight="1" thickBot="1">
      <c r="A19" s="3">
        <v>7</v>
      </c>
      <c r="B19" s="65"/>
      <c r="C19" s="38" t="s">
        <v>77</v>
      </c>
      <c r="D19" s="2" t="s">
        <v>12</v>
      </c>
      <c r="E19" s="36">
        <v>1</v>
      </c>
      <c r="F19" s="30">
        <f t="shared" si="2"/>
        <v>15</v>
      </c>
      <c r="G19" s="36">
        <f>SUM(E19*6)</f>
        <v>6</v>
      </c>
      <c r="H19" s="36"/>
      <c r="I19" s="30">
        <f t="shared" si="4"/>
        <v>0</v>
      </c>
      <c r="J19" s="36">
        <f>SUM(H19*9)</f>
        <v>0</v>
      </c>
      <c r="K19" s="36"/>
      <c r="L19" s="30">
        <f t="shared" si="6"/>
        <v>0</v>
      </c>
      <c r="M19" s="36">
        <f t="shared" si="0"/>
        <v>0</v>
      </c>
      <c r="N19" s="36">
        <v>2</v>
      </c>
      <c r="O19" s="30">
        <f t="shared" si="7"/>
        <v>28</v>
      </c>
      <c r="P19" s="36">
        <f t="shared" si="1"/>
        <v>18</v>
      </c>
      <c r="Q19" s="36"/>
      <c r="R19" s="30">
        <f t="shared" si="8"/>
        <v>0</v>
      </c>
      <c r="S19" s="36">
        <f>SUM(Q19*10)</f>
        <v>0</v>
      </c>
      <c r="T19" s="36">
        <v>1</v>
      </c>
      <c r="U19" s="30">
        <f t="shared" si="10"/>
        <v>12</v>
      </c>
      <c r="V19" s="36">
        <f>SUM(T19*12)</f>
        <v>12</v>
      </c>
      <c r="W19" s="36"/>
      <c r="X19" s="30">
        <f t="shared" si="12"/>
        <v>0</v>
      </c>
      <c r="Y19" s="36">
        <f>SUM(W19*14)</f>
        <v>0</v>
      </c>
      <c r="Z19" s="36"/>
      <c r="AA19" s="30">
        <f t="shared" si="14"/>
        <v>0</v>
      </c>
      <c r="AB19" s="36">
        <f>SUM(Z19*16)</f>
        <v>0</v>
      </c>
      <c r="AC19" s="36"/>
      <c r="AD19" s="30">
        <f t="shared" si="16"/>
        <v>0</v>
      </c>
      <c r="AE19" s="36">
        <f>SUM(AC19*18)</f>
        <v>0</v>
      </c>
      <c r="AF19" s="36"/>
      <c r="AG19" s="30">
        <f t="shared" si="18"/>
        <v>0</v>
      </c>
      <c r="AH19" s="36">
        <f>SUM(AF19*24)</f>
        <v>0</v>
      </c>
      <c r="AI19" s="32">
        <f t="shared" si="20"/>
        <v>4</v>
      </c>
      <c r="AJ19" s="33">
        <f t="shared" si="21"/>
        <v>55</v>
      </c>
      <c r="AK19" s="34">
        <f t="shared" si="22"/>
        <v>36</v>
      </c>
    </row>
    <row r="20" spans="1:37" s="1" customFormat="1" ht="13.5" customHeight="1" thickBot="1">
      <c r="A20" s="3">
        <v>8</v>
      </c>
      <c r="B20" s="65"/>
      <c r="C20" s="38" t="s">
        <v>51</v>
      </c>
      <c r="D20" s="2" t="s">
        <v>99</v>
      </c>
      <c r="E20" s="36"/>
      <c r="F20" s="30">
        <f t="shared" si="2"/>
        <v>0</v>
      </c>
      <c r="G20" s="36">
        <f t="shared" si="3"/>
        <v>0</v>
      </c>
      <c r="H20" s="36"/>
      <c r="I20" s="30">
        <f t="shared" si="4"/>
        <v>0</v>
      </c>
      <c r="J20" s="36">
        <f t="shared" si="5"/>
        <v>0</v>
      </c>
      <c r="K20" s="36"/>
      <c r="L20" s="30">
        <f t="shared" si="6"/>
        <v>0</v>
      </c>
      <c r="M20" s="36">
        <f t="shared" si="0"/>
        <v>0</v>
      </c>
      <c r="N20" s="36">
        <v>1</v>
      </c>
      <c r="O20" s="30">
        <f t="shared" si="7"/>
        <v>14</v>
      </c>
      <c r="P20" s="36">
        <f t="shared" si="1"/>
        <v>9</v>
      </c>
      <c r="Q20" s="36"/>
      <c r="R20" s="30">
        <f t="shared" si="8"/>
        <v>0</v>
      </c>
      <c r="S20" s="36">
        <f t="shared" si="9"/>
        <v>0</v>
      </c>
      <c r="T20" s="36"/>
      <c r="U20" s="30">
        <f t="shared" si="10"/>
        <v>0</v>
      </c>
      <c r="V20" s="36">
        <f t="shared" si="11"/>
        <v>0</v>
      </c>
      <c r="W20" s="36"/>
      <c r="X20" s="30">
        <f t="shared" si="12"/>
        <v>0</v>
      </c>
      <c r="Y20" s="36">
        <f t="shared" si="13"/>
        <v>0</v>
      </c>
      <c r="Z20" s="36"/>
      <c r="AA20" s="30">
        <f t="shared" si="14"/>
        <v>0</v>
      </c>
      <c r="AB20" s="36">
        <f t="shared" si="15"/>
        <v>0</v>
      </c>
      <c r="AC20" s="36"/>
      <c r="AD20" s="30">
        <f t="shared" si="16"/>
        <v>0</v>
      </c>
      <c r="AE20" s="36">
        <f t="shared" si="17"/>
        <v>0</v>
      </c>
      <c r="AF20" s="36"/>
      <c r="AG20" s="30">
        <f t="shared" si="18"/>
        <v>0</v>
      </c>
      <c r="AH20" s="36">
        <f t="shared" si="19"/>
        <v>0</v>
      </c>
      <c r="AI20" s="32">
        <f t="shared" si="20"/>
        <v>1</v>
      </c>
      <c r="AJ20" s="33">
        <f t="shared" si="21"/>
        <v>14</v>
      </c>
      <c r="AK20" s="34">
        <f t="shared" si="22"/>
        <v>9</v>
      </c>
    </row>
    <row r="21" spans="1:37" s="1" customFormat="1" ht="13.5" customHeight="1" thickBot="1">
      <c r="A21" s="3">
        <v>9</v>
      </c>
      <c r="B21" s="65"/>
      <c r="C21" s="38" t="s">
        <v>73</v>
      </c>
      <c r="D21" s="2" t="s">
        <v>70</v>
      </c>
      <c r="E21" s="36"/>
      <c r="F21" s="30">
        <f t="shared" si="2"/>
        <v>0</v>
      </c>
      <c r="G21" s="36">
        <f t="shared" si="3"/>
        <v>0</v>
      </c>
      <c r="H21" s="36"/>
      <c r="I21" s="30">
        <f t="shared" si="4"/>
        <v>0</v>
      </c>
      <c r="J21" s="36">
        <f t="shared" si="5"/>
        <v>0</v>
      </c>
      <c r="K21" s="36">
        <v>1</v>
      </c>
      <c r="L21" s="30">
        <f t="shared" si="6"/>
        <v>15</v>
      </c>
      <c r="M21" s="36">
        <f t="shared" si="0"/>
        <v>6</v>
      </c>
      <c r="N21" s="36"/>
      <c r="O21" s="30">
        <f t="shared" si="7"/>
        <v>0</v>
      </c>
      <c r="P21" s="36">
        <f t="shared" si="1"/>
        <v>0</v>
      </c>
      <c r="Q21" s="36"/>
      <c r="R21" s="30">
        <f t="shared" si="8"/>
        <v>0</v>
      </c>
      <c r="S21" s="36">
        <f t="shared" si="9"/>
        <v>0</v>
      </c>
      <c r="T21" s="36">
        <v>1</v>
      </c>
      <c r="U21" s="30">
        <f t="shared" si="10"/>
        <v>12</v>
      </c>
      <c r="V21" s="36">
        <f t="shared" si="11"/>
        <v>12</v>
      </c>
      <c r="W21" s="36"/>
      <c r="X21" s="30">
        <f t="shared" si="12"/>
        <v>0</v>
      </c>
      <c r="Y21" s="36">
        <f t="shared" si="13"/>
        <v>0</v>
      </c>
      <c r="Z21" s="36"/>
      <c r="AA21" s="30">
        <f t="shared" si="14"/>
        <v>0</v>
      </c>
      <c r="AB21" s="36">
        <f t="shared" si="15"/>
        <v>0</v>
      </c>
      <c r="AC21" s="36"/>
      <c r="AD21" s="30">
        <f t="shared" si="16"/>
        <v>0</v>
      </c>
      <c r="AE21" s="36">
        <f t="shared" si="17"/>
        <v>0</v>
      </c>
      <c r="AF21" s="36"/>
      <c r="AG21" s="30">
        <f t="shared" si="18"/>
        <v>0</v>
      </c>
      <c r="AH21" s="36">
        <f t="shared" si="19"/>
        <v>0</v>
      </c>
      <c r="AI21" s="32">
        <f t="shared" si="20"/>
        <v>2</v>
      </c>
      <c r="AJ21" s="33">
        <f t="shared" si="21"/>
        <v>27</v>
      </c>
      <c r="AK21" s="34">
        <f t="shared" si="22"/>
        <v>18</v>
      </c>
    </row>
    <row r="22" spans="1:37" s="49" customFormat="1" ht="13.5" customHeight="1" thickBot="1">
      <c r="A22" s="64" t="s">
        <v>16</v>
      </c>
      <c r="B22" s="64"/>
      <c r="C22" s="64"/>
      <c r="D22" s="64"/>
      <c r="E22" s="29">
        <f aca="true" t="shared" si="23" ref="E22:AH22">SUM(E13:E21)</f>
        <v>2</v>
      </c>
      <c r="F22" s="30">
        <f t="shared" si="23"/>
        <v>30</v>
      </c>
      <c r="G22" s="36">
        <f t="shared" si="23"/>
        <v>12</v>
      </c>
      <c r="H22" s="29">
        <f t="shared" si="23"/>
        <v>3</v>
      </c>
      <c r="I22" s="30">
        <f t="shared" si="23"/>
        <v>42</v>
      </c>
      <c r="J22" s="36">
        <f t="shared" si="23"/>
        <v>27</v>
      </c>
      <c r="K22" s="29">
        <f aca="true" t="shared" si="24" ref="K22:P22">SUM(K13:K21)</f>
        <v>1</v>
      </c>
      <c r="L22" s="30">
        <f t="shared" si="24"/>
        <v>15</v>
      </c>
      <c r="M22" s="36">
        <f t="shared" si="24"/>
        <v>6</v>
      </c>
      <c r="N22" s="29">
        <f t="shared" si="24"/>
        <v>3</v>
      </c>
      <c r="O22" s="30">
        <f t="shared" si="24"/>
        <v>42</v>
      </c>
      <c r="P22" s="36">
        <f t="shared" si="24"/>
        <v>27</v>
      </c>
      <c r="Q22" s="29">
        <f t="shared" si="23"/>
        <v>2</v>
      </c>
      <c r="R22" s="30">
        <f t="shared" si="23"/>
        <v>24</v>
      </c>
      <c r="S22" s="36">
        <f t="shared" si="23"/>
        <v>20</v>
      </c>
      <c r="T22" s="29">
        <f t="shared" si="23"/>
        <v>4</v>
      </c>
      <c r="U22" s="30">
        <f t="shared" si="23"/>
        <v>48</v>
      </c>
      <c r="V22" s="36">
        <f t="shared" si="23"/>
        <v>48</v>
      </c>
      <c r="W22" s="29">
        <f t="shared" si="23"/>
        <v>2</v>
      </c>
      <c r="X22" s="30">
        <f t="shared" si="23"/>
        <v>20</v>
      </c>
      <c r="Y22" s="36">
        <f t="shared" si="23"/>
        <v>28</v>
      </c>
      <c r="Z22" s="29">
        <f t="shared" si="23"/>
        <v>1</v>
      </c>
      <c r="AA22" s="30">
        <f t="shared" si="23"/>
        <v>10</v>
      </c>
      <c r="AB22" s="36">
        <f t="shared" si="23"/>
        <v>16</v>
      </c>
      <c r="AC22" s="29">
        <f t="shared" si="23"/>
        <v>1</v>
      </c>
      <c r="AD22" s="30">
        <f t="shared" si="23"/>
        <v>8</v>
      </c>
      <c r="AE22" s="36">
        <f t="shared" si="23"/>
        <v>18</v>
      </c>
      <c r="AF22" s="29">
        <f t="shared" si="23"/>
        <v>1</v>
      </c>
      <c r="AG22" s="30">
        <f t="shared" si="23"/>
        <v>6</v>
      </c>
      <c r="AH22" s="36">
        <f t="shared" si="23"/>
        <v>24</v>
      </c>
      <c r="AI22" s="32">
        <f t="shared" si="20"/>
        <v>20</v>
      </c>
      <c r="AJ22" s="33">
        <f t="shared" si="21"/>
        <v>245</v>
      </c>
      <c r="AK22" s="34">
        <f t="shared" si="22"/>
        <v>226</v>
      </c>
    </row>
    <row r="23" spans="1:37" s="1" customFormat="1" ht="13.5" customHeight="1" thickBot="1">
      <c r="A23" s="3">
        <v>10</v>
      </c>
      <c r="B23" s="65"/>
      <c r="C23" s="38" t="s">
        <v>42</v>
      </c>
      <c r="D23" s="2" t="s">
        <v>12</v>
      </c>
      <c r="E23" s="36">
        <v>1</v>
      </c>
      <c r="F23" s="30">
        <f t="shared" si="2"/>
        <v>15</v>
      </c>
      <c r="G23" s="36">
        <f t="shared" si="3"/>
        <v>6</v>
      </c>
      <c r="H23" s="36"/>
      <c r="I23" s="30">
        <f t="shared" si="4"/>
        <v>0</v>
      </c>
      <c r="J23" s="36">
        <f t="shared" si="5"/>
        <v>0</v>
      </c>
      <c r="K23" s="36"/>
      <c r="L23" s="30">
        <f t="shared" si="6"/>
        <v>0</v>
      </c>
      <c r="M23" s="36">
        <f aca="true" t="shared" si="25" ref="M23:M30">SUM(K23*6)</f>
        <v>0</v>
      </c>
      <c r="N23" s="36"/>
      <c r="O23" s="30">
        <f t="shared" si="7"/>
        <v>0</v>
      </c>
      <c r="P23" s="36">
        <f aca="true" t="shared" si="26" ref="P23:P30">SUM(N23*9)</f>
        <v>0</v>
      </c>
      <c r="Q23" s="36"/>
      <c r="R23" s="30">
        <f t="shared" si="8"/>
        <v>0</v>
      </c>
      <c r="S23" s="36">
        <f>SUM(Q23*12)</f>
        <v>0</v>
      </c>
      <c r="T23" s="36">
        <v>1</v>
      </c>
      <c r="U23" s="30">
        <f t="shared" si="10"/>
        <v>12</v>
      </c>
      <c r="V23" s="36">
        <f>SUM(T23*14)</f>
        <v>14</v>
      </c>
      <c r="W23" s="36"/>
      <c r="X23" s="30">
        <f t="shared" si="12"/>
        <v>0</v>
      </c>
      <c r="Y23" s="36">
        <f>SUM(W23*16)</f>
        <v>0</v>
      </c>
      <c r="Z23" s="36">
        <v>1</v>
      </c>
      <c r="AA23" s="30">
        <f t="shared" si="14"/>
        <v>10</v>
      </c>
      <c r="AB23" s="36">
        <f>SUM(Z23*18)</f>
        <v>18</v>
      </c>
      <c r="AC23" s="37"/>
      <c r="AD23" s="37"/>
      <c r="AE23" s="37"/>
      <c r="AF23" s="36"/>
      <c r="AG23" s="30">
        <f t="shared" si="18"/>
        <v>0</v>
      </c>
      <c r="AH23" s="36">
        <f t="shared" si="19"/>
        <v>0</v>
      </c>
      <c r="AI23" s="32">
        <f t="shared" si="20"/>
        <v>3</v>
      </c>
      <c r="AJ23" s="33">
        <f t="shared" si="21"/>
        <v>37</v>
      </c>
      <c r="AK23" s="34">
        <f t="shared" si="22"/>
        <v>38</v>
      </c>
    </row>
    <row r="24" spans="1:37" s="1" customFormat="1" ht="13.5" customHeight="1" thickBot="1">
      <c r="A24" s="3">
        <v>11</v>
      </c>
      <c r="B24" s="65"/>
      <c r="C24" s="38" t="s">
        <v>72</v>
      </c>
      <c r="D24" s="2" t="s">
        <v>99</v>
      </c>
      <c r="E24" s="36"/>
      <c r="F24" s="30">
        <f t="shared" si="2"/>
        <v>0</v>
      </c>
      <c r="G24" s="36">
        <f t="shared" si="3"/>
        <v>0</v>
      </c>
      <c r="H24" s="36"/>
      <c r="I24" s="30">
        <f t="shared" si="4"/>
        <v>0</v>
      </c>
      <c r="J24" s="36">
        <f t="shared" si="5"/>
        <v>0</v>
      </c>
      <c r="K24" s="36"/>
      <c r="L24" s="30">
        <f t="shared" si="6"/>
        <v>0</v>
      </c>
      <c r="M24" s="36">
        <f t="shared" si="25"/>
        <v>0</v>
      </c>
      <c r="N24" s="36"/>
      <c r="O24" s="30">
        <f t="shared" si="7"/>
        <v>0</v>
      </c>
      <c r="P24" s="36">
        <f t="shared" si="26"/>
        <v>0</v>
      </c>
      <c r="Q24" s="36"/>
      <c r="R24" s="30">
        <f t="shared" si="8"/>
        <v>0</v>
      </c>
      <c r="S24" s="36">
        <f aca="true" t="shared" si="27" ref="S24:S34">SUM(Q24*12)</f>
        <v>0</v>
      </c>
      <c r="T24" s="36"/>
      <c r="U24" s="30">
        <f t="shared" si="10"/>
        <v>0</v>
      </c>
      <c r="V24" s="36">
        <f aca="true" t="shared" si="28" ref="V24:V34">SUM(T24*14)</f>
        <v>0</v>
      </c>
      <c r="W24" s="36"/>
      <c r="X24" s="30">
        <f t="shared" si="12"/>
        <v>0</v>
      </c>
      <c r="Y24" s="36">
        <f aca="true" t="shared" si="29" ref="Y24:Y34">SUM(W24*16)</f>
        <v>0</v>
      </c>
      <c r="Z24" s="36">
        <v>1</v>
      </c>
      <c r="AA24" s="30">
        <f t="shared" si="14"/>
        <v>10</v>
      </c>
      <c r="AB24" s="36">
        <v>16</v>
      </c>
      <c r="AC24" s="37"/>
      <c r="AD24" s="37"/>
      <c r="AE24" s="37"/>
      <c r="AF24" s="36"/>
      <c r="AG24" s="30">
        <f t="shared" si="18"/>
        <v>0</v>
      </c>
      <c r="AH24" s="36">
        <f t="shared" si="19"/>
        <v>0</v>
      </c>
      <c r="AI24" s="32">
        <f t="shared" si="20"/>
        <v>1</v>
      </c>
      <c r="AJ24" s="33">
        <f t="shared" si="21"/>
        <v>10</v>
      </c>
      <c r="AK24" s="34">
        <f t="shared" si="22"/>
        <v>16</v>
      </c>
    </row>
    <row r="25" spans="1:37" s="1" customFormat="1" ht="13.5" customHeight="1" thickBot="1">
      <c r="A25" s="3">
        <v>12</v>
      </c>
      <c r="B25" s="65"/>
      <c r="C25" s="38" t="s">
        <v>18</v>
      </c>
      <c r="D25" s="2" t="s">
        <v>12</v>
      </c>
      <c r="E25" s="36">
        <v>2</v>
      </c>
      <c r="F25" s="30">
        <f t="shared" si="2"/>
        <v>30</v>
      </c>
      <c r="G25" s="36">
        <f t="shared" si="3"/>
        <v>12</v>
      </c>
      <c r="H25" s="36"/>
      <c r="I25" s="30">
        <f t="shared" si="4"/>
        <v>0</v>
      </c>
      <c r="J25" s="36">
        <f t="shared" si="5"/>
        <v>0</v>
      </c>
      <c r="K25" s="36"/>
      <c r="L25" s="30">
        <f t="shared" si="6"/>
        <v>0</v>
      </c>
      <c r="M25" s="36">
        <f t="shared" si="25"/>
        <v>0</v>
      </c>
      <c r="N25" s="36"/>
      <c r="O25" s="30">
        <f t="shared" si="7"/>
        <v>0</v>
      </c>
      <c r="P25" s="36">
        <f t="shared" si="26"/>
        <v>0</v>
      </c>
      <c r="Q25" s="36"/>
      <c r="R25" s="30">
        <f t="shared" si="8"/>
        <v>0</v>
      </c>
      <c r="S25" s="36">
        <f t="shared" si="27"/>
        <v>0</v>
      </c>
      <c r="T25" s="36">
        <v>1</v>
      </c>
      <c r="U25" s="30">
        <f t="shared" si="10"/>
        <v>12</v>
      </c>
      <c r="V25" s="36">
        <f t="shared" si="28"/>
        <v>14</v>
      </c>
      <c r="W25" s="36">
        <v>1</v>
      </c>
      <c r="X25" s="30">
        <f t="shared" si="12"/>
        <v>10</v>
      </c>
      <c r="Y25" s="36">
        <f t="shared" si="29"/>
        <v>16</v>
      </c>
      <c r="Z25" s="36"/>
      <c r="AA25" s="30">
        <f t="shared" si="14"/>
        <v>0</v>
      </c>
      <c r="AB25" s="36">
        <f aca="true" t="shared" si="30" ref="AB25:AB34">SUM(Z25*18)</f>
        <v>0</v>
      </c>
      <c r="AC25" s="37"/>
      <c r="AD25" s="37"/>
      <c r="AE25" s="37"/>
      <c r="AF25" s="36"/>
      <c r="AG25" s="30">
        <f t="shared" si="18"/>
        <v>0</v>
      </c>
      <c r="AH25" s="36">
        <f t="shared" si="19"/>
        <v>0</v>
      </c>
      <c r="AI25" s="32">
        <f t="shared" si="20"/>
        <v>4</v>
      </c>
      <c r="AJ25" s="33">
        <f t="shared" si="21"/>
        <v>52</v>
      </c>
      <c r="AK25" s="34">
        <f t="shared" si="22"/>
        <v>42</v>
      </c>
    </row>
    <row r="26" spans="1:37" s="1" customFormat="1" ht="13.5" customHeight="1" thickBot="1">
      <c r="A26" s="3">
        <v>13</v>
      </c>
      <c r="B26" s="65"/>
      <c r="C26" s="38" t="s">
        <v>17</v>
      </c>
      <c r="D26" s="2" t="s">
        <v>12</v>
      </c>
      <c r="E26" s="36"/>
      <c r="F26" s="30">
        <f t="shared" si="2"/>
        <v>0</v>
      </c>
      <c r="G26" s="36">
        <f t="shared" si="3"/>
        <v>0</v>
      </c>
      <c r="H26" s="36"/>
      <c r="I26" s="30">
        <f t="shared" si="4"/>
        <v>0</v>
      </c>
      <c r="J26" s="36">
        <f t="shared" si="5"/>
        <v>0</v>
      </c>
      <c r="K26" s="36"/>
      <c r="L26" s="30">
        <f t="shared" si="6"/>
        <v>0</v>
      </c>
      <c r="M26" s="36">
        <f t="shared" si="25"/>
        <v>0</v>
      </c>
      <c r="N26" s="36">
        <v>1</v>
      </c>
      <c r="O26" s="30">
        <f t="shared" si="7"/>
        <v>14</v>
      </c>
      <c r="P26" s="36">
        <f t="shared" si="26"/>
        <v>9</v>
      </c>
      <c r="Q26" s="36">
        <v>1</v>
      </c>
      <c r="R26" s="30">
        <f t="shared" si="8"/>
        <v>12</v>
      </c>
      <c r="S26" s="36">
        <f t="shared" si="27"/>
        <v>12</v>
      </c>
      <c r="T26" s="36">
        <v>1</v>
      </c>
      <c r="U26" s="30">
        <f t="shared" si="10"/>
        <v>12</v>
      </c>
      <c r="V26" s="36">
        <f t="shared" si="28"/>
        <v>14</v>
      </c>
      <c r="W26" s="36"/>
      <c r="X26" s="30">
        <f t="shared" si="12"/>
        <v>0</v>
      </c>
      <c r="Y26" s="36">
        <f t="shared" si="29"/>
        <v>0</v>
      </c>
      <c r="Z26" s="36"/>
      <c r="AA26" s="30">
        <f t="shared" si="14"/>
        <v>0</v>
      </c>
      <c r="AB26" s="36">
        <f t="shared" si="30"/>
        <v>0</v>
      </c>
      <c r="AC26" s="37"/>
      <c r="AD26" s="37"/>
      <c r="AE26" s="37"/>
      <c r="AF26" s="36"/>
      <c r="AG26" s="30">
        <f t="shared" si="18"/>
        <v>0</v>
      </c>
      <c r="AH26" s="36">
        <f t="shared" si="19"/>
        <v>0</v>
      </c>
      <c r="AI26" s="32">
        <f t="shared" si="20"/>
        <v>3</v>
      </c>
      <c r="AJ26" s="33">
        <f t="shared" si="21"/>
        <v>38</v>
      </c>
      <c r="AK26" s="34">
        <f t="shared" si="22"/>
        <v>35</v>
      </c>
    </row>
    <row r="27" spans="1:37" s="1" customFormat="1" ht="13.5" customHeight="1" thickBot="1">
      <c r="A27" s="3">
        <v>14</v>
      </c>
      <c r="B27" s="65"/>
      <c r="C27" s="38" t="s">
        <v>45</v>
      </c>
      <c r="D27" s="2" t="s">
        <v>12</v>
      </c>
      <c r="E27" s="36"/>
      <c r="F27" s="30">
        <f t="shared" si="2"/>
        <v>0</v>
      </c>
      <c r="G27" s="36">
        <f t="shared" si="3"/>
        <v>0</v>
      </c>
      <c r="H27" s="36">
        <v>1</v>
      </c>
      <c r="I27" s="30">
        <f t="shared" si="4"/>
        <v>14</v>
      </c>
      <c r="J27" s="36">
        <f t="shared" si="5"/>
        <v>9</v>
      </c>
      <c r="K27" s="36"/>
      <c r="L27" s="30">
        <f t="shared" si="6"/>
        <v>0</v>
      </c>
      <c r="M27" s="36">
        <f t="shared" si="25"/>
        <v>0</v>
      </c>
      <c r="N27" s="36"/>
      <c r="O27" s="30">
        <f t="shared" si="7"/>
        <v>0</v>
      </c>
      <c r="P27" s="36">
        <f t="shared" si="26"/>
        <v>0</v>
      </c>
      <c r="Q27" s="36"/>
      <c r="R27" s="30">
        <f t="shared" si="8"/>
        <v>0</v>
      </c>
      <c r="S27" s="36">
        <f t="shared" si="27"/>
        <v>0</v>
      </c>
      <c r="T27" s="36">
        <v>1</v>
      </c>
      <c r="U27" s="30">
        <f t="shared" si="10"/>
        <v>12</v>
      </c>
      <c r="V27" s="36">
        <f t="shared" si="28"/>
        <v>14</v>
      </c>
      <c r="W27" s="36"/>
      <c r="X27" s="30">
        <f t="shared" si="12"/>
        <v>0</v>
      </c>
      <c r="Y27" s="36">
        <f t="shared" si="29"/>
        <v>0</v>
      </c>
      <c r="Z27" s="36">
        <v>1</v>
      </c>
      <c r="AA27" s="30">
        <f t="shared" si="14"/>
        <v>10</v>
      </c>
      <c r="AB27" s="36">
        <f t="shared" si="30"/>
        <v>18</v>
      </c>
      <c r="AC27" s="37"/>
      <c r="AD27" s="37"/>
      <c r="AE27" s="37"/>
      <c r="AF27" s="36"/>
      <c r="AG27" s="30">
        <f t="shared" si="18"/>
        <v>0</v>
      </c>
      <c r="AH27" s="36">
        <f t="shared" si="19"/>
        <v>0</v>
      </c>
      <c r="AI27" s="32">
        <f t="shared" si="20"/>
        <v>3</v>
      </c>
      <c r="AJ27" s="33">
        <f t="shared" si="21"/>
        <v>36</v>
      </c>
      <c r="AK27" s="34">
        <f t="shared" si="22"/>
        <v>41</v>
      </c>
    </row>
    <row r="28" spans="1:37" s="1" customFormat="1" ht="13.5" customHeight="1" thickBot="1">
      <c r="A28" s="3">
        <v>15</v>
      </c>
      <c r="B28" s="65"/>
      <c r="C28" s="39" t="s">
        <v>59</v>
      </c>
      <c r="D28" s="2" t="s">
        <v>99</v>
      </c>
      <c r="E28" s="36">
        <v>1</v>
      </c>
      <c r="F28" s="30">
        <f t="shared" si="2"/>
        <v>15</v>
      </c>
      <c r="G28" s="36">
        <f t="shared" si="3"/>
        <v>6</v>
      </c>
      <c r="H28" s="36"/>
      <c r="I28" s="30">
        <f t="shared" si="4"/>
        <v>0</v>
      </c>
      <c r="J28" s="36">
        <f t="shared" si="5"/>
        <v>0</v>
      </c>
      <c r="K28" s="36"/>
      <c r="L28" s="30">
        <f t="shared" si="6"/>
        <v>0</v>
      </c>
      <c r="M28" s="36">
        <f t="shared" si="25"/>
        <v>0</v>
      </c>
      <c r="N28" s="36"/>
      <c r="O28" s="30">
        <f t="shared" si="7"/>
        <v>0</v>
      </c>
      <c r="P28" s="36">
        <f t="shared" si="26"/>
        <v>0</v>
      </c>
      <c r="Q28" s="36">
        <v>1</v>
      </c>
      <c r="R28" s="30">
        <v>12</v>
      </c>
      <c r="S28" s="36">
        <v>10</v>
      </c>
      <c r="T28" s="36"/>
      <c r="U28" s="30">
        <f t="shared" si="10"/>
        <v>0</v>
      </c>
      <c r="V28" s="36">
        <f t="shared" si="28"/>
        <v>0</v>
      </c>
      <c r="W28" s="36"/>
      <c r="X28" s="30">
        <f t="shared" si="12"/>
        <v>0</v>
      </c>
      <c r="Y28" s="36">
        <f t="shared" si="29"/>
        <v>0</v>
      </c>
      <c r="Z28" s="36"/>
      <c r="AA28" s="30">
        <f t="shared" si="14"/>
        <v>0</v>
      </c>
      <c r="AB28" s="36">
        <f t="shared" si="30"/>
        <v>0</v>
      </c>
      <c r="AC28" s="37"/>
      <c r="AD28" s="37"/>
      <c r="AE28" s="37"/>
      <c r="AF28" s="36"/>
      <c r="AG28" s="30">
        <f t="shared" si="18"/>
        <v>0</v>
      </c>
      <c r="AH28" s="36">
        <f t="shared" si="19"/>
        <v>0</v>
      </c>
      <c r="AI28" s="32">
        <f t="shared" si="20"/>
        <v>2</v>
      </c>
      <c r="AJ28" s="33">
        <f t="shared" si="21"/>
        <v>27</v>
      </c>
      <c r="AK28" s="34">
        <f t="shared" si="22"/>
        <v>16</v>
      </c>
    </row>
    <row r="29" spans="1:37" s="1" customFormat="1" ht="13.5" customHeight="1" thickBot="1">
      <c r="A29" s="3">
        <v>16</v>
      </c>
      <c r="B29" s="65"/>
      <c r="C29" s="38" t="s">
        <v>78</v>
      </c>
      <c r="D29" s="2" t="s">
        <v>12</v>
      </c>
      <c r="E29" s="36"/>
      <c r="F29" s="30">
        <f t="shared" si="2"/>
        <v>0</v>
      </c>
      <c r="G29" s="36">
        <f>SUM(E29*6)</f>
        <v>0</v>
      </c>
      <c r="H29" s="36">
        <v>1</v>
      </c>
      <c r="I29" s="30">
        <f t="shared" si="4"/>
        <v>14</v>
      </c>
      <c r="J29" s="36">
        <f>SUM(H29*9)</f>
        <v>9</v>
      </c>
      <c r="K29" s="36"/>
      <c r="L29" s="30">
        <f t="shared" si="6"/>
        <v>0</v>
      </c>
      <c r="M29" s="36">
        <f t="shared" si="25"/>
        <v>0</v>
      </c>
      <c r="N29" s="36"/>
      <c r="O29" s="30">
        <f t="shared" si="7"/>
        <v>0</v>
      </c>
      <c r="P29" s="36">
        <f t="shared" si="26"/>
        <v>0</v>
      </c>
      <c r="Q29" s="36">
        <v>1</v>
      </c>
      <c r="R29" s="30">
        <f t="shared" si="8"/>
        <v>12</v>
      </c>
      <c r="S29" s="36">
        <f>SUM(Q29*12)</f>
        <v>12</v>
      </c>
      <c r="T29" s="36">
        <v>1</v>
      </c>
      <c r="U29" s="30">
        <f t="shared" si="10"/>
        <v>12</v>
      </c>
      <c r="V29" s="36">
        <f>SUM(T29*14)</f>
        <v>14</v>
      </c>
      <c r="W29" s="36"/>
      <c r="X29" s="30">
        <f t="shared" si="12"/>
        <v>0</v>
      </c>
      <c r="Y29" s="36">
        <f>SUM(W29*16)</f>
        <v>0</v>
      </c>
      <c r="Z29" s="36"/>
      <c r="AA29" s="30">
        <f t="shared" si="14"/>
        <v>0</v>
      </c>
      <c r="AB29" s="36">
        <f>SUM(Z29*18)</f>
        <v>0</v>
      </c>
      <c r="AC29" s="37"/>
      <c r="AD29" s="37"/>
      <c r="AE29" s="37"/>
      <c r="AF29" s="36"/>
      <c r="AG29" s="30">
        <f t="shared" si="18"/>
        <v>0</v>
      </c>
      <c r="AH29" s="36">
        <f>SUM(AF29*24)</f>
        <v>0</v>
      </c>
      <c r="AI29" s="32">
        <f t="shared" si="20"/>
        <v>3</v>
      </c>
      <c r="AJ29" s="33">
        <f t="shared" si="21"/>
        <v>38</v>
      </c>
      <c r="AK29" s="34">
        <f t="shared" si="22"/>
        <v>35</v>
      </c>
    </row>
    <row r="30" spans="1:37" s="1" customFormat="1" ht="13.5" customHeight="1" thickBot="1">
      <c r="A30" s="3"/>
      <c r="B30" s="65"/>
      <c r="C30" s="40" t="s">
        <v>79</v>
      </c>
      <c r="D30" s="2" t="s">
        <v>99</v>
      </c>
      <c r="E30" s="36"/>
      <c r="F30" s="30">
        <f t="shared" si="2"/>
        <v>0</v>
      </c>
      <c r="G30" s="36">
        <f t="shared" si="3"/>
        <v>0</v>
      </c>
      <c r="H30" s="36"/>
      <c r="I30" s="30">
        <f t="shared" si="4"/>
        <v>0</v>
      </c>
      <c r="J30" s="36">
        <f t="shared" si="5"/>
        <v>0</v>
      </c>
      <c r="K30" s="36"/>
      <c r="L30" s="30">
        <f t="shared" si="6"/>
        <v>0</v>
      </c>
      <c r="M30" s="36">
        <f t="shared" si="25"/>
        <v>0</v>
      </c>
      <c r="N30" s="36"/>
      <c r="O30" s="30">
        <f t="shared" si="7"/>
        <v>0</v>
      </c>
      <c r="P30" s="36">
        <f t="shared" si="26"/>
        <v>0</v>
      </c>
      <c r="Q30" s="36"/>
      <c r="R30" s="30">
        <f t="shared" si="8"/>
        <v>0</v>
      </c>
      <c r="S30" s="36">
        <f t="shared" si="27"/>
        <v>0</v>
      </c>
      <c r="T30" s="36"/>
      <c r="U30" s="30">
        <f t="shared" si="10"/>
        <v>0</v>
      </c>
      <c r="V30" s="36">
        <f t="shared" si="28"/>
        <v>0</v>
      </c>
      <c r="W30" s="36">
        <v>1</v>
      </c>
      <c r="X30" s="30">
        <f t="shared" si="12"/>
        <v>10</v>
      </c>
      <c r="Y30" s="36">
        <f t="shared" si="29"/>
        <v>16</v>
      </c>
      <c r="Z30" s="36"/>
      <c r="AA30" s="30">
        <f t="shared" si="14"/>
        <v>0</v>
      </c>
      <c r="AB30" s="36">
        <f t="shared" si="30"/>
        <v>0</v>
      </c>
      <c r="AC30" s="37"/>
      <c r="AD30" s="37"/>
      <c r="AE30" s="37"/>
      <c r="AF30" s="36"/>
      <c r="AG30" s="30">
        <f t="shared" si="18"/>
        <v>0</v>
      </c>
      <c r="AH30" s="36">
        <f t="shared" si="19"/>
        <v>0</v>
      </c>
      <c r="AI30" s="32">
        <f t="shared" si="20"/>
        <v>1</v>
      </c>
      <c r="AJ30" s="33">
        <f t="shared" si="21"/>
        <v>10</v>
      </c>
      <c r="AK30" s="34">
        <f t="shared" si="22"/>
        <v>16</v>
      </c>
    </row>
    <row r="31" spans="1:37" s="15" customFormat="1" ht="13.5" customHeight="1" thickBot="1">
      <c r="A31" s="64" t="s">
        <v>16</v>
      </c>
      <c r="B31" s="64"/>
      <c r="C31" s="64"/>
      <c r="D31" s="64"/>
      <c r="E31" s="29">
        <f aca="true" t="shared" si="31" ref="E31:Y31">SUM(E23:E30)</f>
        <v>4</v>
      </c>
      <c r="F31" s="30">
        <f t="shared" si="31"/>
        <v>60</v>
      </c>
      <c r="G31" s="31">
        <f t="shared" si="31"/>
        <v>24</v>
      </c>
      <c r="H31" s="29">
        <f t="shared" si="31"/>
        <v>2</v>
      </c>
      <c r="I31" s="30">
        <f t="shared" si="31"/>
        <v>28</v>
      </c>
      <c r="J31" s="31">
        <f t="shared" si="31"/>
        <v>18</v>
      </c>
      <c r="K31" s="29">
        <f aca="true" t="shared" si="32" ref="K31:P31">SUM(K23:K30)</f>
        <v>0</v>
      </c>
      <c r="L31" s="30">
        <f t="shared" si="32"/>
        <v>0</v>
      </c>
      <c r="M31" s="31">
        <f t="shared" si="32"/>
        <v>0</v>
      </c>
      <c r="N31" s="29">
        <f t="shared" si="32"/>
        <v>1</v>
      </c>
      <c r="O31" s="30">
        <f t="shared" si="32"/>
        <v>14</v>
      </c>
      <c r="P31" s="31">
        <f t="shared" si="32"/>
        <v>9</v>
      </c>
      <c r="Q31" s="29">
        <f t="shared" si="31"/>
        <v>3</v>
      </c>
      <c r="R31" s="30">
        <f t="shared" si="31"/>
        <v>36</v>
      </c>
      <c r="S31" s="31">
        <f t="shared" si="31"/>
        <v>34</v>
      </c>
      <c r="T31" s="29">
        <f t="shared" si="31"/>
        <v>5</v>
      </c>
      <c r="U31" s="30">
        <f t="shared" si="31"/>
        <v>60</v>
      </c>
      <c r="V31" s="31">
        <f t="shared" si="31"/>
        <v>70</v>
      </c>
      <c r="W31" s="29">
        <f t="shared" si="31"/>
        <v>2</v>
      </c>
      <c r="X31" s="30">
        <f t="shared" si="31"/>
        <v>20</v>
      </c>
      <c r="Y31" s="31">
        <f t="shared" si="31"/>
        <v>32</v>
      </c>
      <c r="Z31" s="29">
        <f aca="true" t="shared" si="33" ref="Z31:AH31">SUM(Z23:Z30)</f>
        <v>3</v>
      </c>
      <c r="AA31" s="30">
        <f t="shared" si="33"/>
        <v>30</v>
      </c>
      <c r="AB31" s="31">
        <f t="shared" si="33"/>
        <v>52</v>
      </c>
      <c r="AC31" s="29">
        <f t="shared" si="33"/>
        <v>0</v>
      </c>
      <c r="AD31" s="30">
        <f t="shared" si="33"/>
        <v>0</v>
      </c>
      <c r="AE31" s="31">
        <f t="shared" si="33"/>
        <v>0</v>
      </c>
      <c r="AF31" s="29">
        <f t="shared" si="33"/>
        <v>0</v>
      </c>
      <c r="AG31" s="30">
        <f t="shared" si="33"/>
        <v>0</v>
      </c>
      <c r="AH31" s="31">
        <f t="shared" si="33"/>
        <v>0</v>
      </c>
      <c r="AI31" s="32">
        <f t="shared" si="20"/>
        <v>20</v>
      </c>
      <c r="AJ31" s="33">
        <f t="shared" si="21"/>
        <v>248</v>
      </c>
      <c r="AK31" s="34">
        <f t="shared" si="22"/>
        <v>239</v>
      </c>
    </row>
    <row r="32" spans="1:37" s="1" customFormat="1" ht="13.5" customHeight="1" thickBot="1">
      <c r="A32" s="3">
        <v>17</v>
      </c>
      <c r="B32" s="65"/>
      <c r="C32" s="38" t="s">
        <v>19</v>
      </c>
      <c r="D32" s="2" t="s">
        <v>15</v>
      </c>
      <c r="E32" s="36"/>
      <c r="F32" s="30">
        <f t="shared" si="2"/>
        <v>0</v>
      </c>
      <c r="G32" s="36">
        <f t="shared" si="3"/>
        <v>0</v>
      </c>
      <c r="H32" s="36">
        <v>1</v>
      </c>
      <c r="I32" s="30">
        <f t="shared" si="4"/>
        <v>14</v>
      </c>
      <c r="J32" s="36">
        <f t="shared" si="5"/>
        <v>9</v>
      </c>
      <c r="K32" s="36"/>
      <c r="L32" s="30">
        <f t="shared" si="6"/>
        <v>0</v>
      </c>
      <c r="M32" s="36">
        <f>SUM(K32*6)</f>
        <v>0</v>
      </c>
      <c r="N32" s="36"/>
      <c r="O32" s="30">
        <f t="shared" si="7"/>
        <v>0</v>
      </c>
      <c r="P32" s="36">
        <f>SUM(N32*9)</f>
        <v>0</v>
      </c>
      <c r="Q32" s="36"/>
      <c r="R32" s="30">
        <f t="shared" si="8"/>
        <v>0</v>
      </c>
      <c r="S32" s="36">
        <f t="shared" si="27"/>
        <v>0</v>
      </c>
      <c r="T32" s="36"/>
      <c r="U32" s="30">
        <f t="shared" si="10"/>
        <v>0</v>
      </c>
      <c r="V32" s="36">
        <f t="shared" si="28"/>
        <v>0</v>
      </c>
      <c r="W32" s="36">
        <v>1</v>
      </c>
      <c r="X32" s="30">
        <f t="shared" si="12"/>
        <v>10</v>
      </c>
      <c r="Y32" s="36">
        <f t="shared" si="29"/>
        <v>16</v>
      </c>
      <c r="Z32" s="36">
        <v>1</v>
      </c>
      <c r="AA32" s="30">
        <f t="shared" si="14"/>
        <v>10</v>
      </c>
      <c r="AB32" s="36">
        <f t="shared" si="30"/>
        <v>18</v>
      </c>
      <c r="AC32" s="37"/>
      <c r="AD32" s="37"/>
      <c r="AE32" s="37"/>
      <c r="AF32" s="36"/>
      <c r="AG32" s="30">
        <f t="shared" si="18"/>
        <v>0</v>
      </c>
      <c r="AH32" s="36">
        <f t="shared" si="19"/>
        <v>0</v>
      </c>
      <c r="AI32" s="32">
        <f t="shared" si="20"/>
        <v>3</v>
      </c>
      <c r="AJ32" s="33">
        <f t="shared" si="21"/>
        <v>34</v>
      </c>
      <c r="AK32" s="34">
        <f t="shared" si="22"/>
        <v>43</v>
      </c>
    </row>
    <row r="33" spans="1:37" s="1" customFormat="1" ht="13.5" customHeight="1" thickBot="1">
      <c r="A33" s="3">
        <v>18</v>
      </c>
      <c r="B33" s="65"/>
      <c r="C33" s="40" t="s">
        <v>68</v>
      </c>
      <c r="D33" s="2" t="s">
        <v>34</v>
      </c>
      <c r="E33" s="36"/>
      <c r="F33" s="30">
        <f t="shared" si="2"/>
        <v>0</v>
      </c>
      <c r="G33" s="36">
        <f t="shared" si="3"/>
        <v>0</v>
      </c>
      <c r="H33" s="36"/>
      <c r="I33" s="30">
        <f t="shared" si="4"/>
        <v>0</v>
      </c>
      <c r="J33" s="36">
        <f t="shared" si="5"/>
        <v>0</v>
      </c>
      <c r="K33" s="36">
        <v>1</v>
      </c>
      <c r="L33" s="30">
        <f t="shared" si="6"/>
        <v>15</v>
      </c>
      <c r="M33" s="36">
        <f>SUM(K33*6)</f>
        <v>6</v>
      </c>
      <c r="N33" s="36"/>
      <c r="O33" s="30">
        <f t="shared" si="7"/>
        <v>0</v>
      </c>
      <c r="P33" s="36">
        <f>SUM(N33*9)</f>
        <v>0</v>
      </c>
      <c r="Q33" s="36">
        <v>1</v>
      </c>
      <c r="R33" s="30">
        <f t="shared" si="8"/>
        <v>12</v>
      </c>
      <c r="S33" s="36">
        <f t="shared" si="27"/>
        <v>12</v>
      </c>
      <c r="T33" s="36">
        <v>1</v>
      </c>
      <c r="U33" s="30">
        <f t="shared" si="10"/>
        <v>12</v>
      </c>
      <c r="V33" s="36">
        <f t="shared" si="28"/>
        <v>14</v>
      </c>
      <c r="W33" s="36"/>
      <c r="X33" s="30">
        <f t="shared" si="12"/>
        <v>0</v>
      </c>
      <c r="Y33" s="36">
        <f t="shared" si="29"/>
        <v>0</v>
      </c>
      <c r="Z33" s="36"/>
      <c r="AA33" s="30">
        <f t="shared" si="14"/>
        <v>0</v>
      </c>
      <c r="AB33" s="36">
        <f t="shared" si="30"/>
        <v>0</v>
      </c>
      <c r="AC33" s="37"/>
      <c r="AD33" s="37"/>
      <c r="AE33" s="37"/>
      <c r="AF33" s="36"/>
      <c r="AG33" s="30">
        <f t="shared" si="18"/>
        <v>0</v>
      </c>
      <c r="AH33" s="36">
        <f t="shared" si="19"/>
        <v>0</v>
      </c>
      <c r="AI33" s="32">
        <f t="shared" si="20"/>
        <v>3</v>
      </c>
      <c r="AJ33" s="33">
        <f t="shared" si="21"/>
        <v>39</v>
      </c>
      <c r="AK33" s="34">
        <f t="shared" si="22"/>
        <v>32</v>
      </c>
    </row>
    <row r="34" spans="1:37" s="1" customFormat="1" ht="13.5" customHeight="1" thickBot="1">
      <c r="A34" s="3">
        <v>19</v>
      </c>
      <c r="B34" s="65"/>
      <c r="C34" s="38" t="s">
        <v>52</v>
      </c>
      <c r="D34" s="2" t="s">
        <v>99</v>
      </c>
      <c r="E34" s="36"/>
      <c r="F34" s="30">
        <f t="shared" si="2"/>
        <v>0</v>
      </c>
      <c r="G34" s="36">
        <f t="shared" si="3"/>
        <v>0</v>
      </c>
      <c r="H34" s="36"/>
      <c r="I34" s="30">
        <f t="shared" si="4"/>
        <v>0</v>
      </c>
      <c r="J34" s="36">
        <f t="shared" si="5"/>
        <v>0</v>
      </c>
      <c r="K34" s="36">
        <v>1</v>
      </c>
      <c r="L34" s="30">
        <f t="shared" si="6"/>
        <v>15</v>
      </c>
      <c r="M34" s="36">
        <f>SUM(K34*6)</f>
        <v>6</v>
      </c>
      <c r="N34" s="36"/>
      <c r="O34" s="30">
        <f t="shared" si="7"/>
        <v>0</v>
      </c>
      <c r="P34" s="36">
        <f>SUM(N34*9)</f>
        <v>0</v>
      </c>
      <c r="Q34" s="36">
        <v>1</v>
      </c>
      <c r="R34" s="30">
        <f t="shared" si="8"/>
        <v>12</v>
      </c>
      <c r="S34" s="36">
        <f t="shared" si="27"/>
        <v>12</v>
      </c>
      <c r="T34" s="36"/>
      <c r="U34" s="30">
        <f t="shared" si="10"/>
        <v>0</v>
      </c>
      <c r="V34" s="36">
        <f t="shared" si="28"/>
        <v>0</v>
      </c>
      <c r="W34" s="36"/>
      <c r="X34" s="30">
        <f t="shared" si="12"/>
        <v>0</v>
      </c>
      <c r="Y34" s="36">
        <f t="shared" si="29"/>
        <v>0</v>
      </c>
      <c r="Z34" s="36"/>
      <c r="AA34" s="30">
        <f t="shared" si="14"/>
        <v>0</v>
      </c>
      <c r="AB34" s="36">
        <f t="shared" si="30"/>
        <v>0</v>
      </c>
      <c r="AC34" s="37"/>
      <c r="AD34" s="37"/>
      <c r="AE34" s="37"/>
      <c r="AF34" s="36"/>
      <c r="AG34" s="30">
        <f t="shared" si="18"/>
        <v>0</v>
      </c>
      <c r="AH34" s="36">
        <f t="shared" si="19"/>
        <v>0</v>
      </c>
      <c r="AI34" s="32">
        <f t="shared" si="20"/>
        <v>2</v>
      </c>
      <c r="AJ34" s="33">
        <f t="shared" si="21"/>
        <v>27</v>
      </c>
      <c r="AK34" s="34">
        <v>16</v>
      </c>
    </row>
    <row r="35" spans="1:37" s="1" customFormat="1" ht="14.25" customHeight="1" thickBot="1">
      <c r="A35" s="64" t="s">
        <v>16</v>
      </c>
      <c r="B35" s="64"/>
      <c r="C35" s="64"/>
      <c r="D35" s="64"/>
      <c r="E35" s="29">
        <f aca="true" t="shared" si="34" ref="E35:AH35">SUM(E32:E34)</f>
        <v>0</v>
      </c>
      <c r="F35" s="30">
        <f t="shared" si="34"/>
        <v>0</v>
      </c>
      <c r="G35" s="36">
        <f t="shared" si="34"/>
        <v>0</v>
      </c>
      <c r="H35" s="29">
        <f t="shared" si="34"/>
        <v>1</v>
      </c>
      <c r="I35" s="30">
        <f t="shared" si="34"/>
        <v>14</v>
      </c>
      <c r="J35" s="36">
        <f t="shared" si="34"/>
        <v>9</v>
      </c>
      <c r="K35" s="29">
        <f aca="true" t="shared" si="35" ref="K35:P35">SUM(K32:K34)</f>
        <v>2</v>
      </c>
      <c r="L35" s="30">
        <f t="shared" si="35"/>
        <v>30</v>
      </c>
      <c r="M35" s="36">
        <f t="shared" si="35"/>
        <v>12</v>
      </c>
      <c r="N35" s="29">
        <f t="shared" si="35"/>
        <v>0</v>
      </c>
      <c r="O35" s="30">
        <f t="shared" si="35"/>
        <v>0</v>
      </c>
      <c r="P35" s="36">
        <f t="shared" si="35"/>
        <v>0</v>
      </c>
      <c r="Q35" s="29">
        <f t="shared" si="34"/>
        <v>2</v>
      </c>
      <c r="R35" s="30">
        <f t="shared" si="34"/>
        <v>24</v>
      </c>
      <c r="S35" s="36">
        <f t="shared" si="34"/>
        <v>24</v>
      </c>
      <c r="T35" s="29">
        <f t="shared" si="34"/>
        <v>1</v>
      </c>
      <c r="U35" s="30">
        <f t="shared" si="34"/>
        <v>12</v>
      </c>
      <c r="V35" s="36">
        <f t="shared" si="34"/>
        <v>14</v>
      </c>
      <c r="W35" s="29">
        <f t="shared" si="34"/>
        <v>1</v>
      </c>
      <c r="X35" s="30">
        <f t="shared" si="34"/>
        <v>10</v>
      </c>
      <c r="Y35" s="36">
        <f t="shared" si="34"/>
        <v>16</v>
      </c>
      <c r="Z35" s="29">
        <f t="shared" si="34"/>
        <v>1</v>
      </c>
      <c r="AA35" s="30">
        <f t="shared" si="34"/>
        <v>10</v>
      </c>
      <c r="AB35" s="36">
        <f t="shared" si="34"/>
        <v>18</v>
      </c>
      <c r="AC35" s="29">
        <f t="shared" si="34"/>
        <v>0</v>
      </c>
      <c r="AD35" s="30">
        <f t="shared" si="34"/>
        <v>0</v>
      </c>
      <c r="AE35" s="36">
        <f t="shared" si="34"/>
        <v>0</v>
      </c>
      <c r="AF35" s="29">
        <f t="shared" si="34"/>
        <v>0</v>
      </c>
      <c r="AG35" s="30">
        <f t="shared" si="34"/>
        <v>0</v>
      </c>
      <c r="AH35" s="36">
        <f t="shared" si="34"/>
        <v>0</v>
      </c>
      <c r="AI35" s="32">
        <f t="shared" si="20"/>
        <v>8</v>
      </c>
      <c r="AJ35" s="33">
        <f t="shared" si="21"/>
        <v>100</v>
      </c>
      <c r="AK35" s="34">
        <f t="shared" si="22"/>
        <v>93</v>
      </c>
    </row>
    <row r="36" spans="1:37" s="1" customFormat="1" ht="13.5" customHeight="1" thickBot="1">
      <c r="A36" s="3">
        <v>20</v>
      </c>
      <c r="B36" s="66" t="s">
        <v>63</v>
      </c>
      <c r="C36" s="38" t="s">
        <v>53</v>
      </c>
      <c r="D36" s="2" t="s">
        <v>67</v>
      </c>
      <c r="E36" s="36">
        <v>1</v>
      </c>
      <c r="F36" s="30">
        <f t="shared" si="2"/>
        <v>15</v>
      </c>
      <c r="G36" s="36">
        <f t="shared" si="3"/>
        <v>6</v>
      </c>
      <c r="H36" s="36"/>
      <c r="I36" s="30">
        <f t="shared" si="4"/>
        <v>0</v>
      </c>
      <c r="J36" s="36">
        <f t="shared" si="5"/>
        <v>0</v>
      </c>
      <c r="K36" s="36"/>
      <c r="L36" s="30">
        <f t="shared" si="6"/>
        <v>0</v>
      </c>
      <c r="M36" s="36">
        <f aca="true" t="shared" si="36" ref="M36:M41">SUM(K36*6)</f>
        <v>0</v>
      </c>
      <c r="N36" s="36"/>
      <c r="O36" s="30">
        <f t="shared" si="7"/>
        <v>0</v>
      </c>
      <c r="P36" s="36">
        <f aca="true" t="shared" si="37" ref="P36:P41">SUM(N36*9)</f>
        <v>0</v>
      </c>
      <c r="Q36" s="36"/>
      <c r="R36" s="30">
        <f t="shared" si="8"/>
        <v>0</v>
      </c>
      <c r="S36" s="36">
        <f t="shared" si="9"/>
        <v>0</v>
      </c>
      <c r="T36" s="36">
        <v>1</v>
      </c>
      <c r="U36" s="30">
        <f t="shared" si="10"/>
        <v>12</v>
      </c>
      <c r="V36" s="36">
        <f t="shared" si="11"/>
        <v>12</v>
      </c>
      <c r="W36" s="36"/>
      <c r="X36" s="30">
        <f t="shared" si="12"/>
        <v>0</v>
      </c>
      <c r="Y36" s="36">
        <f t="shared" si="13"/>
        <v>0</v>
      </c>
      <c r="Z36" s="36"/>
      <c r="AA36" s="30">
        <f t="shared" si="14"/>
        <v>0</v>
      </c>
      <c r="AB36" s="36">
        <f t="shared" si="15"/>
        <v>0</v>
      </c>
      <c r="AC36" s="36">
        <v>1</v>
      </c>
      <c r="AD36" s="30">
        <f>SUM(AC36*8)</f>
        <v>8</v>
      </c>
      <c r="AE36" s="36">
        <f aca="true" t="shared" si="38" ref="AE36:AE56">SUM(AC36*18)</f>
        <v>18</v>
      </c>
      <c r="AF36" s="36"/>
      <c r="AG36" s="30">
        <f t="shared" si="18"/>
        <v>0</v>
      </c>
      <c r="AH36" s="36">
        <f t="shared" si="19"/>
        <v>0</v>
      </c>
      <c r="AI36" s="32">
        <f t="shared" si="20"/>
        <v>3</v>
      </c>
      <c r="AJ36" s="33">
        <f t="shared" si="21"/>
        <v>35</v>
      </c>
      <c r="AK36" s="34">
        <f t="shared" si="22"/>
        <v>36</v>
      </c>
    </row>
    <row r="37" spans="1:37" s="1" customFormat="1" ht="13.5" customHeight="1" thickBot="1">
      <c r="A37" s="3">
        <v>21</v>
      </c>
      <c r="B37" s="67"/>
      <c r="C37" s="38" t="s">
        <v>48</v>
      </c>
      <c r="D37" s="2" t="s">
        <v>12</v>
      </c>
      <c r="E37" s="36">
        <v>1</v>
      </c>
      <c r="F37" s="30">
        <f t="shared" si="2"/>
        <v>15</v>
      </c>
      <c r="G37" s="36">
        <f t="shared" si="3"/>
        <v>6</v>
      </c>
      <c r="H37" s="36"/>
      <c r="I37" s="30">
        <f t="shared" si="4"/>
        <v>0</v>
      </c>
      <c r="J37" s="36">
        <f t="shared" si="5"/>
        <v>0</v>
      </c>
      <c r="K37" s="36"/>
      <c r="L37" s="30">
        <f t="shared" si="6"/>
        <v>0</v>
      </c>
      <c r="M37" s="36">
        <f t="shared" si="36"/>
        <v>0</v>
      </c>
      <c r="N37" s="36">
        <v>2</v>
      </c>
      <c r="O37" s="30">
        <f t="shared" si="7"/>
        <v>28</v>
      </c>
      <c r="P37" s="36">
        <f t="shared" si="37"/>
        <v>18</v>
      </c>
      <c r="Q37" s="36"/>
      <c r="R37" s="30">
        <f t="shared" si="8"/>
        <v>0</v>
      </c>
      <c r="S37" s="36">
        <f t="shared" si="9"/>
        <v>0</v>
      </c>
      <c r="T37" s="36">
        <v>1</v>
      </c>
      <c r="U37" s="30">
        <f t="shared" si="10"/>
        <v>12</v>
      </c>
      <c r="V37" s="36">
        <f t="shared" si="11"/>
        <v>12</v>
      </c>
      <c r="W37" s="36"/>
      <c r="X37" s="30">
        <f t="shared" si="12"/>
        <v>0</v>
      </c>
      <c r="Y37" s="36">
        <f t="shared" si="13"/>
        <v>0</v>
      </c>
      <c r="Z37" s="36"/>
      <c r="AA37" s="30">
        <f t="shared" si="14"/>
        <v>0</v>
      </c>
      <c r="AB37" s="36">
        <f t="shared" si="15"/>
        <v>0</v>
      </c>
      <c r="AC37" s="36"/>
      <c r="AD37" s="30">
        <f aca="true" t="shared" si="39" ref="AD37:AD56">SUM(AC37*8)</f>
        <v>0</v>
      </c>
      <c r="AE37" s="36">
        <f t="shared" si="38"/>
        <v>0</v>
      </c>
      <c r="AF37" s="36"/>
      <c r="AG37" s="30">
        <f t="shared" si="18"/>
        <v>0</v>
      </c>
      <c r="AH37" s="36">
        <f t="shared" si="19"/>
        <v>0</v>
      </c>
      <c r="AI37" s="32">
        <f t="shared" si="20"/>
        <v>4</v>
      </c>
      <c r="AJ37" s="33">
        <f t="shared" si="21"/>
        <v>55</v>
      </c>
      <c r="AK37" s="34">
        <f t="shared" si="22"/>
        <v>36</v>
      </c>
    </row>
    <row r="38" spans="1:37" s="1" customFormat="1" ht="13.5" customHeight="1" thickBot="1">
      <c r="A38" s="3">
        <v>22</v>
      </c>
      <c r="B38" s="67"/>
      <c r="C38" s="38" t="s">
        <v>71</v>
      </c>
      <c r="D38" s="2" t="s">
        <v>99</v>
      </c>
      <c r="E38" s="36">
        <v>1</v>
      </c>
      <c r="F38" s="30">
        <f t="shared" si="2"/>
        <v>15</v>
      </c>
      <c r="G38" s="36">
        <f t="shared" si="3"/>
        <v>6</v>
      </c>
      <c r="H38" s="36"/>
      <c r="I38" s="30">
        <f t="shared" si="4"/>
        <v>0</v>
      </c>
      <c r="J38" s="36">
        <f t="shared" si="5"/>
        <v>0</v>
      </c>
      <c r="K38" s="36"/>
      <c r="L38" s="30">
        <f t="shared" si="6"/>
        <v>0</v>
      </c>
      <c r="M38" s="36">
        <f t="shared" si="36"/>
        <v>0</v>
      </c>
      <c r="N38" s="36"/>
      <c r="O38" s="30">
        <f t="shared" si="7"/>
        <v>0</v>
      </c>
      <c r="P38" s="36">
        <f t="shared" si="37"/>
        <v>0</v>
      </c>
      <c r="Q38" s="36">
        <v>1</v>
      </c>
      <c r="R38" s="30">
        <f t="shared" si="8"/>
        <v>12</v>
      </c>
      <c r="S38" s="36">
        <f t="shared" si="9"/>
        <v>10</v>
      </c>
      <c r="T38" s="36"/>
      <c r="U38" s="30">
        <f t="shared" si="10"/>
        <v>0</v>
      </c>
      <c r="V38" s="36">
        <f t="shared" si="11"/>
        <v>0</v>
      </c>
      <c r="W38" s="36"/>
      <c r="X38" s="30">
        <f t="shared" si="12"/>
        <v>0</v>
      </c>
      <c r="Y38" s="36">
        <f t="shared" si="13"/>
        <v>0</v>
      </c>
      <c r="Z38" s="36"/>
      <c r="AA38" s="30">
        <f t="shared" si="14"/>
        <v>0</v>
      </c>
      <c r="AB38" s="36">
        <f t="shared" si="15"/>
        <v>0</v>
      </c>
      <c r="AC38" s="36"/>
      <c r="AD38" s="30">
        <f t="shared" si="39"/>
        <v>0</v>
      </c>
      <c r="AE38" s="36">
        <f t="shared" si="38"/>
        <v>0</v>
      </c>
      <c r="AF38" s="36"/>
      <c r="AG38" s="30">
        <f t="shared" si="18"/>
        <v>0</v>
      </c>
      <c r="AH38" s="36">
        <f t="shared" si="19"/>
        <v>0</v>
      </c>
      <c r="AI38" s="32">
        <f t="shared" si="20"/>
        <v>2</v>
      </c>
      <c r="AJ38" s="33">
        <f t="shared" si="21"/>
        <v>27</v>
      </c>
      <c r="AK38" s="34">
        <f t="shared" si="22"/>
        <v>16</v>
      </c>
    </row>
    <row r="39" spans="1:37" s="1" customFormat="1" ht="13.5" customHeight="1" thickBot="1">
      <c r="A39" s="3">
        <v>23</v>
      </c>
      <c r="B39" s="67"/>
      <c r="C39" s="38" t="s">
        <v>20</v>
      </c>
      <c r="D39" s="2" t="s">
        <v>12</v>
      </c>
      <c r="E39" s="36">
        <v>1</v>
      </c>
      <c r="F39" s="30">
        <f t="shared" si="2"/>
        <v>15</v>
      </c>
      <c r="G39" s="36">
        <f t="shared" si="3"/>
        <v>6</v>
      </c>
      <c r="H39" s="36"/>
      <c r="I39" s="30">
        <f t="shared" si="4"/>
        <v>0</v>
      </c>
      <c r="J39" s="36">
        <f t="shared" si="5"/>
        <v>0</v>
      </c>
      <c r="K39" s="36">
        <v>1</v>
      </c>
      <c r="L39" s="30">
        <f t="shared" si="6"/>
        <v>15</v>
      </c>
      <c r="M39" s="36">
        <f t="shared" si="36"/>
        <v>6</v>
      </c>
      <c r="N39" s="36"/>
      <c r="O39" s="30">
        <f t="shared" si="7"/>
        <v>0</v>
      </c>
      <c r="P39" s="36">
        <f t="shared" si="37"/>
        <v>0</v>
      </c>
      <c r="Q39" s="36">
        <v>1</v>
      </c>
      <c r="R39" s="30">
        <f t="shared" si="8"/>
        <v>12</v>
      </c>
      <c r="S39" s="36">
        <f t="shared" si="9"/>
        <v>10</v>
      </c>
      <c r="T39" s="36"/>
      <c r="U39" s="30">
        <f t="shared" si="10"/>
        <v>0</v>
      </c>
      <c r="V39" s="36">
        <f t="shared" si="11"/>
        <v>0</v>
      </c>
      <c r="W39" s="36">
        <v>1</v>
      </c>
      <c r="X39" s="30">
        <f t="shared" si="12"/>
        <v>10</v>
      </c>
      <c r="Y39" s="36">
        <f t="shared" si="13"/>
        <v>14</v>
      </c>
      <c r="Z39" s="36"/>
      <c r="AA39" s="30">
        <f t="shared" si="14"/>
        <v>0</v>
      </c>
      <c r="AB39" s="36">
        <f t="shared" si="15"/>
        <v>0</v>
      </c>
      <c r="AC39" s="36"/>
      <c r="AD39" s="30">
        <f t="shared" si="39"/>
        <v>0</v>
      </c>
      <c r="AE39" s="36">
        <f t="shared" si="38"/>
        <v>0</v>
      </c>
      <c r="AF39" s="36"/>
      <c r="AG39" s="30">
        <f t="shared" si="18"/>
        <v>0</v>
      </c>
      <c r="AH39" s="36">
        <f t="shared" si="19"/>
        <v>0</v>
      </c>
      <c r="AI39" s="32">
        <f t="shared" si="20"/>
        <v>4</v>
      </c>
      <c r="AJ39" s="33">
        <f t="shared" si="21"/>
        <v>52</v>
      </c>
      <c r="AK39" s="34">
        <f t="shared" si="22"/>
        <v>36</v>
      </c>
    </row>
    <row r="40" spans="1:37" s="1" customFormat="1" ht="13.5" customHeight="1" thickBot="1">
      <c r="A40" s="3">
        <v>24</v>
      </c>
      <c r="B40" s="67"/>
      <c r="C40" s="38" t="s">
        <v>21</v>
      </c>
      <c r="D40" s="2" t="s">
        <v>102</v>
      </c>
      <c r="E40" s="36"/>
      <c r="F40" s="30">
        <f t="shared" si="2"/>
        <v>0</v>
      </c>
      <c r="G40" s="36">
        <f t="shared" si="3"/>
        <v>0</v>
      </c>
      <c r="H40" s="36"/>
      <c r="I40" s="30">
        <f t="shared" si="4"/>
        <v>0</v>
      </c>
      <c r="J40" s="36">
        <f t="shared" si="5"/>
        <v>0</v>
      </c>
      <c r="K40" s="36"/>
      <c r="L40" s="30">
        <f t="shared" si="6"/>
        <v>0</v>
      </c>
      <c r="M40" s="36">
        <f t="shared" si="36"/>
        <v>0</v>
      </c>
      <c r="N40" s="36"/>
      <c r="O40" s="30">
        <f t="shared" si="7"/>
        <v>0</v>
      </c>
      <c r="P40" s="36">
        <f t="shared" si="37"/>
        <v>0</v>
      </c>
      <c r="Q40" s="36">
        <v>1</v>
      </c>
      <c r="R40" s="30">
        <f t="shared" si="8"/>
        <v>12</v>
      </c>
      <c r="S40" s="36">
        <f t="shared" si="9"/>
        <v>10</v>
      </c>
      <c r="T40" s="36">
        <v>1</v>
      </c>
      <c r="U40" s="30">
        <f t="shared" si="10"/>
        <v>12</v>
      </c>
      <c r="V40" s="36">
        <f t="shared" si="11"/>
        <v>12</v>
      </c>
      <c r="W40" s="36">
        <v>1</v>
      </c>
      <c r="X40" s="30">
        <f t="shared" si="12"/>
        <v>10</v>
      </c>
      <c r="Y40" s="36">
        <f t="shared" si="13"/>
        <v>14</v>
      </c>
      <c r="Z40" s="36"/>
      <c r="AA40" s="30">
        <f t="shared" si="14"/>
        <v>0</v>
      </c>
      <c r="AB40" s="36">
        <f t="shared" si="15"/>
        <v>0</v>
      </c>
      <c r="AC40" s="36"/>
      <c r="AD40" s="30">
        <f t="shared" si="39"/>
        <v>0</v>
      </c>
      <c r="AE40" s="36">
        <f t="shared" si="38"/>
        <v>0</v>
      </c>
      <c r="AF40" s="36"/>
      <c r="AG40" s="30">
        <f t="shared" si="18"/>
        <v>0</v>
      </c>
      <c r="AH40" s="36">
        <f t="shared" si="19"/>
        <v>0</v>
      </c>
      <c r="AI40" s="32">
        <f t="shared" si="20"/>
        <v>3</v>
      </c>
      <c r="AJ40" s="33">
        <f t="shared" si="21"/>
        <v>34</v>
      </c>
      <c r="AK40" s="34">
        <f t="shared" si="22"/>
        <v>36</v>
      </c>
    </row>
    <row r="41" spans="1:37" s="1" customFormat="1" ht="13.5" customHeight="1" thickBot="1">
      <c r="A41" s="3">
        <v>25</v>
      </c>
      <c r="B41" s="68"/>
      <c r="C41" s="38" t="s">
        <v>98</v>
      </c>
      <c r="D41" s="2" t="s">
        <v>12</v>
      </c>
      <c r="E41" s="36">
        <v>1</v>
      </c>
      <c r="F41" s="30">
        <f t="shared" si="2"/>
        <v>15</v>
      </c>
      <c r="G41" s="36">
        <f t="shared" si="3"/>
        <v>6</v>
      </c>
      <c r="H41" s="36"/>
      <c r="I41" s="30">
        <f t="shared" si="4"/>
        <v>0</v>
      </c>
      <c r="J41" s="36">
        <f t="shared" si="5"/>
        <v>0</v>
      </c>
      <c r="K41" s="36"/>
      <c r="L41" s="30">
        <f t="shared" si="6"/>
        <v>0</v>
      </c>
      <c r="M41" s="36">
        <f t="shared" si="36"/>
        <v>0</v>
      </c>
      <c r="N41" s="36">
        <v>1</v>
      </c>
      <c r="O41" s="30">
        <f t="shared" si="7"/>
        <v>14</v>
      </c>
      <c r="P41" s="36">
        <f t="shared" si="37"/>
        <v>9</v>
      </c>
      <c r="Q41" s="36">
        <v>1</v>
      </c>
      <c r="R41" s="30">
        <f t="shared" si="8"/>
        <v>12</v>
      </c>
      <c r="S41" s="36">
        <f t="shared" si="9"/>
        <v>10</v>
      </c>
      <c r="T41" s="36"/>
      <c r="U41" s="30">
        <f t="shared" si="10"/>
        <v>0</v>
      </c>
      <c r="V41" s="36">
        <f t="shared" si="11"/>
        <v>0</v>
      </c>
      <c r="W41" s="36"/>
      <c r="X41" s="30">
        <f t="shared" si="12"/>
        <v>0</v>
      </c>
      <c r="Y41" s="36">
        <f t="shared" si="13"/>
        <v>0</v>
      </c>
      <c r="Z41" s="36"/>
      <c r="AA41" s="30">
        <f t="shared" si="14"/>
        <v>0</v>
      </c>
      <c r="AB41" s="36">
        <f t="shared" si="15"/>
        <v>0</v>
      </c>
      <c r="AC41" s="36"/>
      <c r="AD41" s="30">
        <f t="shared" si="39"/>
        <v>0</v>
      </c>
      <c r="AE41" s="36">
        <f t="shared" si="38"/>
        <v>0</v>
      </c>
      <c r="AF41" s="36"/>
      <c r="AG41" s="30">
        <f t="shared" si="18"/>
        <v>0</v>
      </c>
      <c r="AH41" s="36">
        <f t="shared" si="19"/>
        <v>0</v>
      </c>
      <c r="AI41" s="32">
        <f t="shared" si="20"/>
        <v>3</v>
      </c>
      <c r="AJ41" s="33">
        <f t="shared" si="21"/>
        <v>41</v>
      </c>
      <c r="AK41" s="34">
        <f t="shared" si="22"/>
        <v>25</v>
      </c>
    </row>
    <row r="42" spans="1:37" s="1" customFormat="1" ht="13.5" customHeight="1" thickBot="1">
      <c r="A42" s="64" t="s">
        <v>16</v>
      </c>
      <c r="B42" s="64"/>
      <c r="C42" s="64"/>
      <c r="D42" s="64"/>
      <c r="E42" s="29">
        <f aca="true" t="shared" si="40" ref="E42:AH42">SUM(E36:E41)</f>
        <v>5</v>
      </c>
      <c r="F42" s="30">
        <f t="shared" si="40"/>
        <v>75</v>
      </c>
      <c r="G42" s="36">
        <f t="shared" si="40"/>
        <v>30</v>
      </c>
      <c r="H42" s="29">
        <f t="shared" si="40"/>
        <v>0</v>
      </c>
      <c r="I42" s="30">
        <f t="shared" si="40"/>
        <v>0</v>
      </c>
      <c r="J42" s="36">
        <f t="shared" si="40"/>
        <v>0</v>
      </c>
      <c r="K42" s="29">
        <f aca="true" t="shared" si="41" ref="K42:P42">SUM(K36:K41)</f>
        <v>1</v>
      </c>
      <c r="L42" s="30">
        <f t="shared" si="41"/>
        <v>15</v>
      </c>
      <c r="M42" s="36">
        <f t="shared" si="41"/>
        <v>6</v>
      </c>
      <c r="N42" s="29">
        <f t="shared" si="41"/>
        <v>3</v>
      </c>
      <c r="O42" s="30">
        <f t="shared" si="41"/>
        <v>42</v>
      </c>
      <c r="P42" s="36">
        <f t="shared" si="41"/>
        <v>27</v>
      </c>
      <c r="Q42" s="29">
        <f t="shared" si="40"/>
        <v>4</v>
      </c>
      <c r="R42" s="30">
        <f t="shared" si="40"/>
        <v>48</v>
      </c>
      <c r="S42" s="36">
        <f t="shared" si="40"/>
        <v>40</v>
      </c>
      <c r="T42" s="29">
        <f t="shared" si="40"/>
        <v>3</v>
      </c>
      <c r="U42" s="30">
        <f t="shared" si="40"/>
        <v>36</v>
      </c>
      <c r="V42" s="36">
        <f t="shared" si="40"/>
        <v>36</v>
      </c>
      <c r="W42" s="29">
        <f t="shared" si="40"/>
        <v>2</v>
      </c>
      <c r="X42" s="30">
        <f t="shared" si="40"/>
        <v>20</v>
      </c>
      <c r="Y42" s="36">
        <f t="shared" si="40"/>
        <v>28</v>
      </c>
      <c r="Z42" s="29">
        <f t="shared" si="40"/>
        <v>0</v>
      </c>
      <c r="AA42" s="30">
        <f t="shared" si="40"/>
        <v>0</v>
      </c>
      <c r="AB42" s="36">
        <f t="shared" si="40"/>
        <v>0</v>
      </c>
      <c r="AC42" s="29">
        <f t="shared" si="40"/>
        <v>1</v>
      </c>
      <c r="AD42" s="30">
        <f t="shared" si="40"/>
        <v>8</v>
      </c>
      <c r="AE42" s="36">
        <f t="shared" si="40"/>
        <v>18</v>
      </c>
      <c r="AF42" s="29">
        <f t="shared" si="40"/>
        <v>0</v>
      </c>
      <c r="AG42" s="30">
        <f t="shared" si="40"/>
        <v>0</v>
      </c>
      <c r="AH42" s="36">
        <f t="shared" si="40"/>
        <v>0</v>
      </c>
      <c r="AI42" s="32">
        <f t="shared" si="20"/>
        <v>19</v>
      </c>
      <c r="AJ42" s="33">
        <f t="shared" si="21"/>
        <v>244</v>
      </c>
      <c r="AK42" s="34">
        <f t="shared" si="22"/>
        <v>185</v>
      </c>
    </row>
    <row r="43" spans="1:37" s="1" customFormat="1" ht="13.5" customHeight="1" thickBot="1">
      <c r="A43" s="3">
        <v>26</v>
      </c>
      <c r="B43" s="65" t="s">
        <v>64</v>
      </c>
      <c r="C43" s="38" t="s">
        <v>43</v>
      </c>
      <c r="D43" s="2" t="s">
        <v>103</v>
      </c>
      <c r="E43" s="36">
        <v>1</v>
      </c>
      <c r="F43" s="30">
        <f t="shared" si="2"/>
        <v>15</v>
      </c>
      <c r="G43" s="36">
        <f t="shared" si="3"/>
        <v>6</v>
      </c>
      <c r="H43" s="36">
        <v>1</v>
      </c>
      <c r="I43" s="30">
        <f t="shared" si="4"/>
        <v>14</v>
      </c>
      <c r="J43" s="36">
        <f t="shared" si="5"/>
        <v>9</v>
      </c>
      <c r="K43" s="36"/>
      <c r="L43" s="30">
        <f t="shared" si="6"/>
        <v>0</v>
      </c>
      <c r="M43" s="36">
        <f>SUM(K43*6)</f>
        <v>0</v>
      </c>
      <c r="N43" s="36"/>
      <c r="O43" s="30">
        <f t="shared" si="7"/>
        <v>0</v>
      </c>
      <c r="P43" s="36">
        <f aca="true" t="shared" si="42" ref="P43:P56">SUM(N43*9)</f>
        <v>0</v>
      </c>
      <c r="Q43" s="36">
        <v>1</v>
      </c>
      <c r="R43" s="30">
        <f t="shared" si="8"/>
        <v>12</v>
      </c>
      <c r="S43" s="36">
        <f t="shared" si="9"/>
        <v>10</v>
      </c>
      <c r="T43" s="36">
        <v>1</v>
      </c>
      <c r="U43" s="30">
        <f t="shared" si="10"/>
        <v>12</v>
      </c>
      <c r="V43" s="36">
        <f t="shared" si="11"/>
        <v>12</v>
      </c>
      <c r="W43" s="36"/>
      <c r="X43" s="30">
        <f t="shared" si="12"/>
        <v>0</v>
      </c>
      <c r="Y43" s="36">
        <f t="shared" si="13"/>
        <v>0</v>
      </c>
      <c r="Z43" s="36"/>
      <c r="AA43" s="30">
        <f t="shared" si="14"/>
        <v>0</v>
      </c>
      <c r="AB43" s="36">
        <f t="shared" si="15"/>
        <v>0</v>
      </c>
      <c r="AC43" s="36"/>
      <c r="AD43" s="30">
        <f t="shared" si="39"/>
        <v>0</v>
      </c>
      <c r="AE43" s="36">
        <f t="shared" si="38"/>
        <v>0</v>
      </c>
      <c r="AF43" s="36"/>
      <c r="AG43" s="30">
        <f t="shared" si="18"/>
        <v>0</v>
      </c>
      <c r="AH43" s="36">
        <f t="shared" si="19"/>
        <v>0</v>
      </c>
      <c r="AI43" s="32">
        <f t="shared" si="20"/>
        <v>4</v>
      </c>
      <c r="AJ43" s="33">
        <f t="shared" si="21"/>
        <v>53</v>
      </c>
      <c r="AK43" s="34">
        <f t="shared" si="22"/>
        <v>37</v>
      </c>
    </row>
    <row r="44" spans="1:37" s="1" customFormat="1" ht="13.5" customHeight="1" thickBot="1">
      <c r="A44" s="3">
        <v>27</v>
      </c>
      <c r="B44" s="65"/>
      <c r="C44" s="38" t="s">
        <v>75</v>
      </c>
      <c r="D44" s="2" t="s">
        <v>12</v>
      </c>
      <c r="E44" s="36"/>
      <c r="F44" s="30">
        <f t="shared" si="2"/>
        <v>0</v>
      </c>
      <c r="G44" s="36">
        <f>SUM(E44*6)</f>
        <v>0</v>
      </c>
      <c r="H44" s="36"/>
      <c r="I44" s="30">
        <f t="shared" si="4"/>
        <v>0</v>
      </c>
      <c r="J44" s="36">
        <f aca="true" t="shared" si="43" ref="J44:J56">SUM(H44*9)</f>
        <v>0</v>
      </c>
      <c r="K44" s="36">
        <v>1</v>
      </c>
      <c r="L44" s="30">
        <f t="shared" si="6"/>
        <v>15</v>
      </c>
      <c r="M44" s="36">
        <f>SUM(K44*6)</f>
        <v>6</v>
      </c>
      <c r="N44" s="36">
        <v>2</v>
      </c>
      <c r="O44" s="30">
        <f t="shared" si="7"/>
        <v>28</v>
      </c>
      <c r="P44" s="36">
        <f t="shared" si="42"/>
        <v>18</v>
      </c>
      <c r="Q44" s="36"/>
      <c r="R44" s="30">
        <f t="shared" si="8"/>
        <v>0</v>
      </c>
      <c r="S44" s="36">
        <f>SUM(Q44*10)</f>
        <v>0</v>
      </c>
      <c r="T44" s="36"/>
      <c r="U44" s="30">
        <f t="shared" si="10"/>
        <v>0</v>
      </c>
      <c r="V44" s="36">
        <f>SUM(T44*12)</f>
        <v>0</v>
      </c>
      <c r="W44" s="36"/>
      <c r="X44" s="30">
        <f t="shared" si="12"/>
        <v>0</v>
      </c>
      <c r="Y44" s="36">
        <f>SUM(W44*14)</f>
        <v>0</v>
      </c>
      <c r="Z44" s="36"/>
      <c r="AA44" s="30">
        <f t="shared" si="14"/>
        <v>0</v>
      </c>
      <c r="AB44" s="36">
        <f>SUM(Z44*16)</f>
        <v>0</v>
      </c>
      <c r="AC44" s="36"/>
      <c r="AD44" s="30">
        <f t="shared" si="39"/>
        <v>0</v>
      </c>
      <c r="AE44" s="36">
        <f>SUM(AC44*18)</f>
        <v>0</v>
      </c>
      <c r="AF44" s="36"/>
      <c r="AG44" s="30">
        <f t="shared" si="18"/>
        <v>0</v>
      </c>
      <c r="AH44" s="36">
        <f>SUM(AF44*24)</f>
        <v>0</v>
      </c>
      <c r="AI44" s="32">
        <f t="shared" si="20"/>
        <v>3</v>
      </c>
      <c r="AJ44" s="33">
        <f t="shared" si="21"/>
        <v>43</v>
      </c>
      <c r="AK44" s="34">
        <f t="shared" si="22"/>
        <v>24</v>
      </c>
    </row>
    <row r="45" spans="1:37" s="1" customFormat="1" ht="13.5" customHeight="1" thickBot="1">
      <c r="A45" s="3">
        <v>28</v>
      </c>
      <c r="B45" s="65"/>
      <c r="C45" s="38" t="s">
        <v>49</v>
      </c>
      <c r="D45" s="2" t="s">
        <v>104</v>
      </c>
      <c r="E45" s="36"/>
      <c r="F45" s="30">
        <f t="shared" si="2"/>
        <v>0</v>
      </c>
      <c r="G45" s="36">
        <f t="shared" si="3"/>
        <v>0</v>
      </c>
      <c r="H45" s="36">
        <v>1</v>
      </c>
      <c r="I45" s="30">
        <f t="shared" si="4"/>
        <v>14</v>
      </c>
      <c r="J45" s="36">
        <f t="shared" si="43"/>
        <v>9</v>
      </c>
      <c r="K45" s="36"/>
      <c r="L45" s="30">
        <f t="shared" si="6"/>
        <v>0</v>
      </c>
      <c r="M45" s="36">
        <f aca="true" t="shared" si="44" ref="M45:M56">SUM(K45*6)</f>
        <v>0</v>
      </c>
      <c r="N45" s="36"/>
      <c r="O45" s="30">
        <f t="shared" si="7"/>
        <v>0</v>
      </c>
      <c r="P45" s="36">
        <f t="shared" si="42"/>
        <v>0</v>
      </c>
      <c r="Q45" s="36"/>
      <c r="R45" s="30">
        <f t="shared" si="8"/>
        <v>0</v>
      </c>
      <c r="S45" s="36">
        <f t="shared" si="9"/>
        <v>0</v>
      </c>
      <c r="T45" s="36"/>
      <c r="U45" s="30">
        <f t="shared" si="10"/>
        <v>0</v>
      </c>
      <c r="V45" s="36">
        <f t="shared" si="11"/>
        <v>0</v>
      </c>
      <c r="W45" s="36"/>
      <c r="X45" s="30">
        <f t="shared" si="12"/>
        <v>0</v>
      </c>
      <c r="Y45" s="36">
        <f t="shared" si="13"/>
        <v>0</v>
      </c>
      <c r="Z45" s="36">
        <v>1</v>
      </c>
      <c r="AA45" s="30">
        <f t="shared" si="14"/>
        <v>10</v>
      </c>
      <c r="AB45" s="36">
        <f t="shared" si="15"/>
        <v>16</v>
      </c>
      <c r="AC45" s="36"/>
      <c r="AD45" s="30">
        <f t="shared" si="39"/>
        <v>0</v>
      </c>
      <c r="AE45" s="36">
        <f t="shared" si="38"/>
        <v>0</v>
      </c>
      <c r="AF45" s="36"/>
      <c r="AG45" s="30">
        <f t="shared" si="18"/>
        <v>0</v>
      </c>
      <c r="AH45" s="36">
        <f t="shared" si="19"/>
        <v>0</v>
      </c>
      <c r="AI45" s="32">
        <f t="shared" si="20"/>
        <v>2</v>
      </c>
      <c r="AJ45" s="33">
        <f t="shared" si="21"/>
        <v>24</v>
      </c>
      <c r="AK45" s="34">
        <f t="shared" si="22"/>
        <v>25</v>
      </c>
    </row>
    <row r="46" spans="1:37" s="1" customFormat="1" ht="13.5" customHeight="1" thickBot="1">
      <c r="A46" s="3">
        <v>29</v>
      </c>
      <c r="B46" s="65"/>
      <c r="C46" s="38" t="s">
        <v>60</v>
      </c>
      <c r="D46" s="2" t="s">
        <v>12</v>
      </c>
      <c r="E46" s="36"/>
      <c r="F46" s="30">
        <f t="shared" si="2"/>
        <v>0</v>
      </c>
      <c r="G46" s="36">
        <f t="shared" si="3"/>
        <v>0</v>
      </c>
      <c r="H46" s="36"/>
      <c r="I46" s="30">
        <f t="shared" si="4"/>
        <v>0</v>
      </c>
      <c r="J46" s="36">
        <f t="shared" si="43"/>
        <v>0</v>
      </c>
      <c r="K46" s="36">
        <v>1</v>
      </c>
      <c r="L46" s="30">
        <f t="shared" si="6"/>
        <v>15</v>
      </c>
      <c r="M46" s="36">
        <f t="shared" si="44"/>
        <v>6</v>
      </c>
      <c r="N46" s="36"/>
      <c r="O46" s="30">
        <f t="shared" si="7"/>
        <v>0</v>
      </c>
      <c r="P46" s="36">
        <f t="shared" si="42"/>
        <v>0</v>
      </c>
      <c r="Q46" s="36"/>
      <c r="R46" s="30">
        <f t="shared" si="8"/>
        <v>0</v>
      </c>
      <c r="S46" s="36">
        <f t="shared" si="9"/>
        <v>0</v>
      </c>
      <c r="T46" s="36">
        <v>1</v>
      </c>
      <c r="U46" s="30">
        <f t="shared" si="10"/>
        <v>12</v>
      </c>
      <c r="V46" s="36">
        <f t="shared" si="11"/>
        <v>12</v>
      </c>
      <c r="W46" s="36">
        <v>1</v>
      </c>
      <c r="X46" s="30">
        <f t="shared" si="12"/>
        <v>10</v>
      </c>
      <c r="Y46" s="36">
        <f t="shared" si="13"/>
        <v>14</v>
      </c>
      <c r="Z46" s="36"/>
      <c r="AA46" s="30">
        <f t="shared" si="14"/>
        <v>0</v>
      </c>
      <c r="AB46" s="36">
        <f t="shared" si="15"/>
        <v>0</v>
      </c>
      <c r="AC46" s="36"/>
      <c r="AD46" s="30">
        <f t="shared" si="39"/>
        <v>0</v>
      </c>
      <c r="AE46" s="36">
        <f t="shared" si="38"/>
        <v>0</v>
      </c>
      <c r="AF46" s="36"/>
      <c r="AG46" s="30">
        <f t="shared" si="18"/>
        <v>0</v>
      </c>
      <c r="AH46" s="36">
        <f t="shared" si="19"/>
        <v>0</v>
      </c>
      <c r="AI46" s="32">
        <f t="shared" si="20"/>
        <v>3</v>
      </c>
      <c r="AJ46" s="33">
        <f t="shared" si="21"/>
        <v>37</v>
      </c>
      <c r="AK46" s="34">
        <f t="shared" si="22"/>
        <v>32</v>
      </c>
    </row>
    <row r="47" spans="1:37" s="1" customFormat="1" ht="13.5" customHeight="1" thickBot="1">
      <c r="A47" s="3">
        <v>30</v>
      </c>
      <c r="B47" s="65"/>
      <c r="C47" s="38" t="s">
        <v>56</v>
      </c>
      <c r="D47" s="2" t="s">
        <v>58</v>
      </c>
      <c r="E47" s="36"/>
      <c r="F47" s="30">
        <f t="shared" si="2"/>
        <v>0</v>
      </c>
      <c r="G47" s="36">
        <f t="shared" si="3"/>
        <v>0</v>
      </c>
      <c r="H47" s="36"/>
      <c r="I47" s="30">
        <f t="shared" si="4"/>
        <v>0</v>
      </c>
      <c r="J47" s="36">
        <f t="shared" si="43"/>
        <v>0</v>
      </c>
      <c r="K47" s="36"/>
      <c r="L47" s="30">
        <f t="shared" si="6"/>
        <v>0</v>
      </c>
      <c r="M47" s="36">
        <f t="shared" si="44"/>
        <v>0</v>
      </c>
      <c r="N47" s="36">
        <v>2</v>
      </c>
      <c r="O47" s="30">
        <f t="shared" si="7"/>
        <v>28</v>
      </c>
      <c r="P47" s="36">
        <f t="shared" si="42"/>
        <v>18</v>
      </c>
      <c r="Q47" s="36"/>
      <c r="R47" s="30">
        <f t="shared" si="8"/>
        <v>0</v>
      </c>
      <c r="S47" s="36">
        <f t="shared" si="9"/>
        <v>0</v>
      </c>
      <c r="T47" s="36"/>
      <c r="U47" s="30">
        <f t="shared" si="10"/>
        <v>0</v>
      </c>
      <c r="V47" s="36">
        <f t="shared" si="11"/>
        <v>0</v>
      </c>
      <c r="W47" s="36"/>
      <c r="X47" s="30">
        <f t="shared" si="12"/>
        <v>0</v>
      </c>
      <c r="Y47" s="36">
        <f t="shared" si="13"/>
        <v>0</v>
      </c>
      <c r="Z47" s="36"/>
      <c r="AA47" s="30">
        <f t="shared" si="14"/>
        <v>0</v>
      </c>
      <c r="AB47" s="36">
        <f t="shared" si="15"/>
        <v>0</v>
      </c>
      <c r="AC47" s="36"/>
      <c r="AD47" s="30">
        <f t="shared" si="39"/>
        <v>0</v>
      </c>
      <c r="AE47" s="36">
        <f t="shared" si="38"/>
        <v>0</v>
      </c>
      <c r="AF47" s="36"/>
      <c r="AG47" s="30">
        <f t="shared" si="18"/>
        <v>0</v>
      </c>
      <c r="AH47" s="36">
        <f t="shared" si="19"/>
        <v>0</v>
      </c>
      <c r="AI47" s="32">
        <f t="shared" si="20"/>
        <v>2</v>
      </c>
      <c r="AJ47" s="33">
        <f t="shared" si="21"/>
        <v>28</v>
      </c>
      <c r="AK47" s="34">
        <f t="shared" si="22"/>
        <v>18</v>
      </c>
    </row>
    <row r="48" spans="1:37" s="1" customFormat="1" ht="13.5" customHeight="1" thickBot="1">
      <c r="A48" s="3">
        <v>31</v>
      </c>
      <c r="B48" s="65"/>
      <c r="C48" s="38" t="s">
        <v>61</v>
      </c>
      <c r="D48" s="2" t="s">
        <v>12</v>
      </c>
      <c r="E48" s="36"/>
      <c r="F48" s="30">
        <f t="shared" si="2"/>
        <v>0</v>
      </c>
      <c r="G48" s="36">
        <f t="shared" si="3"/>
        <v>0</v>
      </c>
      <c r="H48" s="36"/>
      <c r="I48" s="30">
        <f t="shared" si="4"/>
        <v>0</v>
      </c>
      <c r="J48" s="36">
        <f t="shared" si="43"/>
        <v>0</v>
      </c>
      <c r="K48" s="36">
        <v>1</v>
      </c>
      <c r="L48" s="30">
        <f t="shared" si="6"/>
        <v>15</v>
      </c>
      <c r="M48" s="36">
        <f t="shared" si="44"/>
        <v>6</v>
      </c>
      <c r="N48" s="36"/>
      <c r="O48" s="30">
        <f t="shared" si="7"/>
        <v>0</v>
      </c>
      <c r="P48" s="36">
        <f t="shared" si="42"/>
        <v>0</v>
      </c>
      <c r="Q48" s="36"/>
      <c r="R48" s="30">
        <f t="shared" si="8"/>
        <v>0</v>
      </c>
      <c r="S48" s="36">
        <f t="shared" si="9"/>
        <v>0</v>
      </c>
      <c r="T48" s="36"/>
      <c r="U48" s="30">
        <f t="shared" si="10"/>
        <v>0</v>
      </c>
      <c r="V48" s="36">
        <f t="shared" si="11"/>
        <v>0</v>
      </c>
      <c r="W48" s="36">
        <v>1</v>
      </c>
      <c r="X48" s="30">
        <f t="shared" si="12"/>
        <v>10</v>
      </c>
      <c r="Y48" s="36">
        <f t="shared" si="13"/>
        <v>14</v>
      </c>
      <c r="Z48" s="36"/>
      <c r="AA48" s="30">
        <f t="shared" si="14"/>
        <v>0</v>
      </c>
      <c r="AB48" s="36">
        <f t="shared" si="15"/>
        <v>0</v>
      </c>
      <c r="AC48" s="36"/>
      <c r="AD48" s="30">
        <f t="shared" si="39"/>
        <v>0</v>
      </c>
      <c r="AE48" s="36">
        <f t="shared" si="38"/>
        <v>0</v>
      </c>
      <c r="AF48" s="36"/>
      <c r="AG48" s="30">
        <f t="shared" si="18"/>
        <v>0</v>
      </c>
      <c r="AH48" s="36">
        <f t="shared" si="19"/>
        <v>0</v>
      </c>
      <c r="AI48" s="32">
        <f t="shared" si="20"/>
        <v>2</v>
      </c>
      <c r="AJ48" s="33">
        <f t="shared" si="21"/>
        <v>25</v>
      </c>
      <c r="AK48" s="34">
        <f t="shared" si="22"/>
        <v>20</v>
      </c>
    </row>
    <row r="49" spans="1:37" s="1" customFormat="1" ht="13.5" customHeight="1" thickBot="1">
      <c r="A49" s="3">
        <v>32</v>
      </c>
      <c r="B49" s="65"/>
      <c r="C49" s="38" t="s">
        <v>47</v>
      </c>
      <c r="D49" s="2" t="s">
        <v>99</v>
      </c>
      <c r="E49" s="36">
        <v>1</v>
      </c>
      <c r="F49" s="30">
        <f t="shared" si="2"/>
        <v>15</v>
      </c>
      <c r="G49" s="36">
        <f t="shared" si="3"/>
        <v>6</v>
      </c>
      <c r="H49" s="36">
        <v>1</v>
      </c>
      <c r="I49" s="30">
        <f t="shared" si="4"/>
        <v>14</v>
      </c>
      <c r="J49" s="36">
        <f t="shared" si="43"/>
        <v>9</v>
      </c>
      <c r="K49" s="36"/>
      <c r="L49" s="30">
        <f t="shared" si="6"/>
        <v>0</v>
      </c>
      <c r="M49" s="36">
        <f t="shared" si="44"/>
        <v>0</v>
      </c>
      <c r="N49" s="36"/>
      <c r="O49" s="30">
        <f t="shared" si="7"/>
        <v>0</v>
      </c>
      <c r="P49" s="36">
        <f t="shared" si="42"/>
        <v>0</v>
      </c>
      <c r="Q49" s="36"/>
      <c r="R49" s="30">
        <f t="shared" si="8"/>
        <v>0</v>
      </c>
      <c r="S49" s="36">
        <f t="shared" si="9"/>
        <v>0</v>
      </c>
      <c r="T49" s="36"/>
      <c r="U49" s="30">
        <f t="shared" si="10"/>
        <v>0</v>
      </c>
      <c r="V49" s="36">
        <f t="shared" si="11"/>
        <v>0</v>
      </c>
      <c r="W49" s="36"/>
      <c r="X49" s="30">
        <f t="shared" si="12"/>
        <v>0</v>
      </c>
      <c r="Y49" s="36">
        <f t="shared" si="13"/>
        <v>0</v>
      </c>
      <c r="Z49" s="36"/>
      <c r="AA49" s="30">
        <f t="shared" si="14"/>
        <v>0</v>
      </c>
      <c r="AB49" s="36">
        <f t="shared" si="15"/>
        <v>0</v>
      </c>
      <c r="AC49" s="36"/>
      <c r="AD49" s="30">
        <f t="shared" si="39"/>
        <v>0</v>
      </c>
      <c r="AE49" s="36">
        <f t="shared" si="38"/>
        <v>0</v>
      </c>
      <c r="AF49" s="36"/>
      <c r="AG49" s="30">
        <f t="shared" si="18"/>
        <v>0</v>
      </c>
      <c r="AH49" s="36">
        <f t="shared" si="19"/>
        <v>0</v>
      </c>
      <c r="AI49" s="32">
        <f t="shared" si="20"/>
        <v>2</v>
      </c>
      <c r="AJ49" s="33">
        <f t="shared" si="21"/>
        <v>29</v>
      </c>
      <c r="AK49" s="34">
        <f t="shared" si="22"/>
        <v>15</v>
      </c>
    </row>
    <row r="50" spans="1:37" s="1" customFormat="1" ht="13.5" customHeight="1" thickBot="1">
      <c r="A50" s="3">
        <v>33</v>
      </c>
      <c r="B50" s="65"/>
      <c r="C50" s="38" t="s">
        <v>50</v>
      </c>
      <c r="D50" s="2" t="s">
        <v>99</v>
      </c>
      <c r="E50" s="36">
        <v>1</v>
      </c>
      <c r="F50" s="30">
        <f t="shared" si="2"/>
        <v>15</v>
      </c>
      <c r="G50" s="36">
        <f t="shared" si="3"/>
        <v>6</v>
      </c>
      <c r="H50" s="36"/>
      <c r="I50" s="30">
        <f t="shared" si="4"/>
        <v>0</v>
      </c>
      <c r="J50" s="36">
        <f t="shared" si="43"/>
        <v>0</v>
      </c>
      <c r="K50" s="36"/>
      <c r="L50" s="30">
        <f t="shared" si="6"/>
        <v>0</v>
      </c>
      <c r="M50" s="36">
        <f t="shared" si="44"/>
        <v>0</v>
      </c>
      <c r="N50" s="36"/>
      <c r="O50" s="30">
        <f t="shared" si="7"/>
        <v>0</v>
      </c>
      <c r="P50" s="36">
        <f t="shared" si="42"/>
        <v>0</v>
      </c>
      <c r="Q50" s="36">
        <v>1</v>
      </c>
      <c r="R50" s="30">
        <f t="shared" si="8"/>
        <v>12</v>
      </c>
      <c r="S50" s="36">
        <f t="shared" si="9"/>
        <v>10</v>
      </c>
      <c r="T50" s="36"/>
      <c r="U50" s="30">
        <f t="shared" si="10"/>
        <v>0</v>
      </c>
      <c r="V50" s="36">
        <f t="shared" si="11"/>
        <v>0</v>
      </c>
      <c r="W50" s="36"/>
      <c r="X50" s="30">
        <f t="shared" si="12"/>
        <v>0</v>
      </c>
      <c r="Y50" s="36">
        <f t="shared" si="13"/>
        <v>0</v>
      </c>
      <c r="Z50" s="36"/>
      <c r="AA50" s="30">
        <f t="shared" si="14"/>
        <v>0</v>
      </c>
      <c r="AB50" s="36">
        <f t="shared" si="15"/>
        <v>0</v>
      </c>
      <c r="AC50" s="36"/>
      <c r="AD50" s="30">
        <f t="shared" si="39"/>
        <v>0</v>
      </c>
      <c r="AE50" s="36">
        <f t="shared" si="38"/>
        <v>0</v>
      </c>
      <c r="AF50" s="36"/>
      <c r="AG50" s="30">
        <f t="shared" si="18"/>
        <v>0</v>
      </c>
      <c r="AH50" s="36">
        <f t="shared" si="19"/>
        <v>0</v>
      </c>
      <c r="AI50" s="32">
        <f t="shared" si="20"/>
        <v>2</v>
      </c>
      <c r="AJ50" s="33">
        <f t="shared" si="21"/>
        <v>27</v>
      </c>
      <c r="AK50" s="34">
        <f t="shared" si="22"/>
        <v>16</v>
      </c>
    </row>
    <row r="51" spans="1:37" s="1" customFormat="1" ht="13.5" customHeight="1" thickBot="1">
      <c r="A51" s="3">
        <v>34</v>
      </c>
      <c r="B51" s="65"/>
      <c r="C51" s="38" t="s">
        <v>69</v>
      </c>
      <c r="D51" s="2" t="s">
        <v>12</v>
      </c>
      <c r="E51" s="36"/>
      <c r="F51" s="30">
        <f t="shared" si="2"/>
        <v>0</v>
      </c>
      <c r="G51" s="36">
        <f t="shared" si="3"/>
        <v>0</v>
      </c>
      <c r="H51" s="36">
        <v>1</v>
      </c>
      <c r="I51" s="30">
        <f t="shared" si="4"/>
        <v>14</v>
      </c>
      <c r="J51" s="36">
        <f t="shared" si="43"/>
        <v>9</v>
      </c>
      <c r="K51" s="36">
        <v>1</v>
      </c>
      <c r="L51" s="30">
        <f t="shared" si="6"/>
        <v>15</v>
      </c>
      <c r="M51" s="36">
        <f t="shared" si="44"/>
        <v>6</v>
      </c>
      <c r="N51" s="36"/>
      <c r="O51" s="30">
        <f t="shared" si="7"/>
        <v>0</v>
      </c>
      <c r="P51" s="36">
        <f t="shared" si="42"/>
        <v>0</v>
      </c>
      <c r="Q51" s="36">
        <v>1</v>
      </c>
      <c r="R51" s="30">
        <f t="shared" si="8"/>
        <v>12</v>
      </c>
      <c r="S51" s="36">
        <f t="shared" si="9"/>
        <v>10</v>
      </c>
      <c r="T51" s="36"/>
      <c r="U51" s="30">
        <f t="shared" si="10"/>
        <v>0</v>
      </c>
      <c r="V51" s="36">
        <f t="shared" si="11"/>
        <v>0</v>
      </c>
      <c r="W51" s="36"/>
      <c r="X51" s="30">
        <f t="shared" si="12"/>
        <v>0</v>
      </c>
      <c r="Y51" s="36">
        <f t="shared" si="13"/>
        <v>0</v>
      </c>
      <c r="Z51" s="36"/>
      <c r="AA51" s="30">
        <f t="shared" si="14"/>
        <v>0</v>
      </c>
      <c r="AB51" s="36">
        <f t="shared" si="15"/>
        <v>0</v>
      </c>
      <c r="AC51" s="36"/>
      <c r="AD51" s="30">
        <f t="shared" si="39"/>
        <v>0</v>
      </c>
      <c r="AE51" s="36">
        <f t="shared" si="38"/>
        <v>0</v>
      </c>
      <c r="AF51" s="36"/>
      <c r="AG51" s="30">
        <f t="shared" si="18"/>
        <v>0</v>
      </c>
      <c r="AH51" s="36">
        <f t="shared" si="19"/>
        <v>0</v>
      </c>
      <c r="AI51" s="32">
        <f t="shared" si="20"/>
        <v>3</v>
      </c>
      <c r="AJ51" s="33">
        <f t="shared" si="21"/>
        <v>41</v>
      </c>
      <c r="AK51" s="34">
        <f t="shared" si="22"/>
        <v>25</v>
      </c>
    </row>
    <row r="52" spans="1:37" s="1" customFormat="1" ht="13.5" customHeight="1" thickBot="1">
      <c r="A52" s="3">
        <v>35</v>
      </c>
      <c r="B52" s="65"/>
      <c r="C52" s="38" t="s">
        <v>57</v>
      </c>
      <c r="D52" s="2" t="s">
        <v>99</v>
      </c>
      <c r="E52" s="36"/>
      <c r="F52" s="30">
        <f t="shared" si="2"/>
        <v>0</v>
      </c>
      <c r="G52" s="36">
        <f t="shared" si="3"/>
        <v>0</v>
      </c>
      <c r="H52" s="36"/>
      <c r="I52" s="30">
        <f t="shared" si="4"/>
        <v>0</v>
      </c>
      <c r="J52" s="36">
        <f t="shared" si="43"/>
        <v>0</v>
      </c>
      <c r="K52" s="36"/>
      <c r="L52" s="30">
        <f t="shared" si="6"/>
        <v>0</v>
      </c>
      <c r="M52" s="36">
        <f t="shared" si="44"/>
        <v>0</v>
      </c>
      <c r="N52" s="36">
        <v>1</v>
      </c>
      <c r="O52" s="30">
        <f t="shared" si="7"/>
        <v>14</v>
      </c>
      <c r="P52" s="36">
        <f t="shared" si="42"/>
        <v>9</v>
      </c>
      <c r="Q52" s="36"/>
      <c r="R52" s="30">
        <f t="shared" si="8"/>
        <v>0</v>
      </c>
      <c r="S52" s="36">
        <f t="shared" si="9"/>
        <v>0</v>
      </c>
      <c r="T52" s="36"/>
      <c r="U52" s="30">
        <f t="shared" si="10"/>
        <v>0</v>
      </c>
      <c r="V52" s="36">
        <f t="shared" si="11"/>
        <v>0</v>
      </c>
      <c r="W52" s="36"/>
      <c r="X52" s="30">
        <f t="shared" si="12"/>
        <v>0</v>
      </c>
      <c r="Y52" s="36">
        <f t="shared" si="13"/>
        <v>0</v>
      </c>
      <c r="Z52" s="36"/>
      <c r="AA52" s="30">
        <f t="shared" si="14"/>
        <v>0</v>
      </c>
      <c r="AB52" s="36">
        <f t="shared" si="15"/>
        <v>0</v>
      </c>
      <c r="AC52" s="36"/>
      <c r="AD52" s="30">
        <f t="shared" si="39"/>
        <v>0</v>
      </c>
      <c r="AE52" s="36">
        <f t="shared" si="38"/>
        <v>0</v>
      </c>
      <c r="AF52" s="36"/>
      <c r="AG52" s="30">
        <f t="shared" si="18"/>
        <v>0</v>
      </c>
      <c r="AH52" s="36">
        <f t="shared" si="19"/>
        <v>0</v>
      </c>
      <c r="AI52" s="32">
        <f t="shared" si="20"/>
        <v>1</v>
      </c>
      <c r="AJ52" s="33">
        <f t="shared" si="21"/>
        <v>14</v>
      </c>
      <c r="AK52" s="34">
        <f t="shared" si="22"/>
        <v>9</v>
      </c>
    </row>
    <row r="53" spans="1:37" s="1" customFormat="1" ht="13.5" customHeight="1" thickBot="1">
      <c r="A53" s="3">
        <v>36</v>
      </c>
      <c r="B53" s="65"/>
      <c r="C53" s="38" t="s">
        <v>55</v>
      </c>
      <c r="D53" s="2" t="s">
        <v>99</v>
      </c>
      <c r="E53" s="36"/>
      <c r="F53" s="30">
        <f t="shared" si="2"/>
        <v>0</v>
      </c>
      <c r="G53" s="36">
        <f t="shared" si="3"/>
        <v>0</v>
      </c>
      <c r="H53" s="36"/>
      <c r="I53" s="30">
        <f t="shared" si="4"/>
        <v>0</v>
      </c>
      <c r="J53" s="36">
        <f t="shared" si="43"/>
        <v>0</v>
      </c>
      <c r="K53" s="36"/>
      <c r="L53" s="30">
        <f t="shared" si="6"/>
        <v>0</v>
      </c>
      <c r="M53" s="36">
        <f t="shared" si="44"/>
        <v>0</v>
      </c>
      <c r="N53" s="36">
        <v>1</v>
      </c>
      <c r="O53" s="30">
        <f t="shared" si="7"/>
        <v>14</v>
      </c>
      <c r="P53" s="36">
        <f t="shared" si="42"/>
        <v>9</v>
      </c>
      <c r="Q53" s="36"/>
      <c r="R53" s="30">
        <f t="shared" si="8"/>
        <v>0</v>
      </c>
      <c r="S53" s="36">
        <f t="shared" si="9"/>
        <v>0</v>
      </c>
      <c r="T53" s="36"/>
      <c r="U53" s="30">
        <f t="shared" si="10"/>
        <v>0</v>
      </c>
      <c r="V53" s="36">
        <f t="shared" si="11"/>
        <v>0</v>
      </c>
      <c r="W53" s="36"/>
      <c r="X53" s="30">
        <f t="shared" si="12"/>
        <v>0</v>
      </c>
      <c r="Y53" s="36">
        <f t="shared" si="13"/>
        <v>0</v>
      </c>
      <c r="Z53" s="36"/>
      <c r="AA53" s="30">
        <f t="shared" si="14"/>
        <v>0</v>
      </c>
      <c r="AB53" s="36">
        <f t="shared" si="15"/>
        <v>0</v>
      </c>
      <c r="AC53" s="36"/>
      <c r="AD53" s="30">
        <f t="shared" si="39"/>
        <v>0</v>
      </c>
      <c r="AE53" s="36">
        <f t="shared" si="38"/>
        <v>0</v>
      </c>
      <c r="AF53" s="36"/>
      <c r="AG53" s="30">
        <f t="shared" si="18"/>
        <v>0</v>
      </c>
      <c r="AH53" s="36">
        <f t="shared" si="19"/>
        <v>0</v>
      </c>
      <c r="AI53" s="32">
        <f t="shared" si="20"/>
        <v>1</v>
      </c>
      <c r="AJ53" s="33">
        <f t="shared" si="21"/>
        <v>14</v>
      </c>
      <c r="AK53" s="34">
        <f t="shared" si="22"/>
        <v>9</v>
      </c>
    </row>
    <row r="54" spans="1:37" s="1" customFormat="1" ht="13.5" customHeight="1" thickBot="1">
      <c r="A54" s="3">
        <v>37</v>
      </c>
      <c r="B54" s="65"/>
      <c r="C54" s="38" t="s">
        <v>66</v>
      </c>
      <c r="D54" s="2" t="s">
        <v>99</v>
      </c>
      <c r="E54" s="36"/>
      <c r="F54" s="30">
        <f t="shared" si="2"/>
        <v>0</v>
      </c>
      <c r="G54" s="36">
        <f t="shared" si="3"/>
        <v>0</v>
      </c>
      <c r="H54" s="36"/>
      <c r="I54" s="30">
        <f t="shared" si="4"/>
        <v>0</v>
      </c>
      <c r="J54" s="36">
        <f t="shared" si="43"/>
        <v>0</v>
      </c>
      <c r="K54" s="36"/>
      <c r="L54" s="30">
        <f t="shared" si="6"/>
        <v>0</v>
      </c>
      <c r="M54" s="36">
        <f t="shared" si="44"/>
        <v>0</v>
      </c>
      <c r="N54" s="36">
        <v>1</v>
      </c>
      <c r="O54" s="30">
        <f t="shared" si="7"/>
        <v>14</v>
      </c>
      <c r="P54" s="36">
        <f t="shared" si="42"/>
        <v>9</v>
      </c>
      <c r="Q54" s="36"/>
      <c r="R54" s="30">
        <f t="shared" si="8"/>
        <v>0</v>
      </c>
      <c r="S54" s="36">
        <f t="shared" si="9"/>
        <v>0</v>
      </c>
      <c r="T54" s="36"/>
      <c r="U54" s="30">
        <f t="shared" si="10"/>
        <v>0</v>
      </c>
      <c r="V54" s="36">
        <f t="shared" si="11"/>
        <v>0</v>
      </c>
      <c r="W54" s="36"/>
      <c r="X54" s="30">
        <f t="shared" si="12"/>
        <v>0</v>
      </c>
      <c r="Y54" s="36">
        <f t="shared" si="13"/>
        <v>0</v>
      </c>
      <c r="Z54" s="36"/>
      <c r="AA54" s="30">
        <f t="shared" si="14"/>
        <v>0</v>
      </c>
      <c r="AB54" s="36">
        <f t="shared" si="15"/>
        <v>0</v>
      </c>
      <c r="AC54" s="36"/>
      <c r="AD54" s="30">
        <f t="shared" si="39"/>
        <v>0</v>
      </c>
      <c r="AE54" s="36">
        <f t="shared" si="38"/>
        <v>0</v>
      </c>
      <c r="AF54" s="36"/>
      <c r="AG54" s="30">
        <f t="shared" si="18"/>
        <v>0</v>
      </c>
      <c r="AH54" s="36">
        <f t="shared" si="19"/>
        <v>0</v>
      </c>
      <c r="AI54" s="32">
        <f t="shared" si="20"/>
        <v>1</v>
      </c>
      <c r="AJ54" s="33">
        <f t="shared" si="21"/>
        <v>14</v>
      </c>
      <c r="AK54" s="34">
        <f t="shared" si="22"/>
        <v>9</v>
      </c>
    </row>
    <row r="55" spans="1:37" s="35" customFormat="1" ht="13.5" customHeight="1" thickBot="1">
      <c r="A55" s="3">
        <v>38</v>
      </c>
      <c r="B55" s="65"/>
      <c r="C55" s="38" t="s">
        <v>65</v>
      </c>
      <c r="D55" s="2" t="s">
        <v>37</v>
      </c>
      <c r="E55" s="36"/>
      <c r="F55" s="30">
        <f t="shared" si="2"/>
        <v>0</v>
      </c>
      <c r="G55" s="36">
        <f t="shared" si="3"/>
        <v>0</v>
      </c>
      <c r="H55" s="36"/>
      <c r="I55" s="30">
        <f t="shared" si="4"/>
        <v>0</v>
      </c>
      <c r="J55" s="36">
        <f t="shared" si="43"/>
        <v>0</v>
      </c>
      <c r="K55" s="36"/>
      <c r="L55" s="30">
        <f t="shared" si="6"/>
        <v>0</v>
      </c>
      <c r="M55" s="36">
        <f t="shared" si="44"/>
        <v>0</v>
      </c>
      <c r="N55" s="36">
        <v>2</v>
      </c>
      <c r="O55" s="30">
        <f t="shared" si="7"/>
        <v>28</v>
      </c>
      <c r="P55" s="36">
        <f t="shared" si="42"/>
        <v>18</v>
      </c>
      <c r="Q55" s="36"/>
      <c r="R55" s="30">
        <f t="shared" si="8"/>
        <v>0</v>
      </c>
      <c r="S55" s="36">
        <f t="shared" si="9"/>
        <v>0</v>
      </c>
      <c r="T55" s="36"/>
      <c r="U55" s="30">
        <f t="shared" si="10"/>
        <v>0</v>
      </c>
      <c r="V55" s="36">
        <f t="shared" si="11"/>
        <v>0</v>
      </c>
      <c r="W55" s="30"/>
      <c r="X55" s="30">
        <f t="shared" si="12"/>
        <v>0</v>
      </c>
      <c r="Y55" s="36">
        <f t="shared" si="13"/>
        <v>0</v>
      </c>
      <c r="Z55" s="30"/>
      <c r="AA55" s="30">
        <f t="shared" si="14"/>
        <v>0</v>
      </c>
      <c r="AB55" s="36">
        <f t="shared" si="15"/>
        <v>0</v>
      </c>
      <c r="AC55" s="30"/>
      <c r="AD55" s="30">
        <f t="shared" si="39"/>
        <v>0</v>
      </c>
      <c r="AE55" s="36">
        <f t="shared" si="38"/>
        <v>0</v>
      </c>
      <c r="AF55" s="30"/>
      <c r="AG55" s="30">
        <f t="shared" si="18"/>
        <v>0</v>
      </c>
      <c r="AH55" s="36">
        <f t="shared" si="19"/>
        <v>0</v>
      </c>
      <c r="AI55" s="32">
        <f t="shared" si="20"/>
        <v>2</v>
      </c>
      <c r="AJ55" s="33">
        <f t="shared" si="21"/>
        <v>28</v>
      </c>
      <c r="AK55" s="34">
        <f t="shared" si="22"/>
        <v>18</v>
      </c>
    </row>
    <row r="56" spans="1:37" s="1" customFormat="1" ht="13.5" customHeight="1" thickBot="1">
      <c r="A56" s="3">
        <v>39</v>
      </c>
      <c r="B56" s="65"/>
      <c r="C56" s="38" t="s">
        <v>54</v>
      </c>
      <c r="D56" s="2" t="s">
        <v>99</v>
      </c>
      <c r="E56" s="36"/>
      <c r="F56" s="30">
        <f t="shared" si="2"/>
        <v>0</v>
      </c>
      <c r="G56" s="36">
        <f t="shared" si="3"/>
        <v>0</v>
      </c>
      <c r="H56" s="36"/>
      <c r="I56" s="30">
        <f t="shared" si="4"/>
        <v>0</v>
      </c>
      <c r="J56" s="36">
        <f t="shared" si="43"/>
        <v>0</v>
      </c>
      <c r="K56" s="36"/>
      <c r="L56" s="30">
        <f t="shared" si="6"/>
        <v>0</v>
      </c>
      <c r="M56" s="36">
        <f t="shared" si="44"/>
        <v>0</v>
      </c>
      <c r="N56" s="36">
        <v>1</v>
      </c>
      <c r="O56" s="30">
        <f t="shared" si="7"/>
        <v>14</v>
      </c>
      <c r="P56" s="36">
        <f t="shared" si="42"/>
        <v>9</v>
      </c>
      <c r="Q56" s="36"/>
      <c r="R56" s="30">
        <f t="shared" si="8"/>
        <v>0</v>
      </c>
      <c r="S56" s="36">
        <f t="shared" si="9"/>
        <v>0</v>
      </c>
      <c r="T56" s="36"/>
      <c r="U56" s="30">
        <f t="shared" si="10"/>
        <v>0</v>
      </c>
      <c r="V56" s="36">
        <f t="shared" si="11"/>
        <v>0</v>
      </c>
      <c r="W56" s="36"/>
      <c r="X56" s="30">
        <f t="shared" si="12"/>
        <v>0</v>
      </c>
      <c r="Y56" s="36">
        <f t="shared" si="13"/>
        <v>0</v>
      </c>
      <c r="Z56" s="36"/>
      <c r="AA56" s="30">
        <f t="shared" si="14"/>
        <v>0</v>
      </c>
      <c r="AB56" s="36">
        <f t="shared" si="15"/>
        <v>0</v>
      </c>
      <c r="AC56" s="36"/>
      <c r="AD56" s="30">
        <f t="shared" si="39"/>
        <v>0</v>
      </c>
      <c r="AE56" s="36">
        <f t="shared" si="38"/>
        <v>0</v>
      </c>
      <c r="AF56" s="36"/>
      <c r="AG56" s="30">
        <f t="shared" si="18"/>
        <v>0</v>
      </c>
      <c r="AH56" s="36">
        <f t="shared" si="19"/>
        <v>0</v>
      </c>
      <c r="AI56" s="32">
        <f t="shared" si="20"/>
        <v>1</v>
      </c>
      <c r="AJ56" s="33">
        <f t="shared" si="21"/>
        <v>14</v>
      </c>
      <c r="AK56" s="34">
        <f t="shared" si="22"/>
        <v>9</v>
      </c>
    </row>
    <row r="57" spans="1:37" s="1" customFormat="1" ht="13.5" customHeight="1" thickBot="1">
      <c r="A57" s="64" t="s">
        <v>22</v>
      </c>
      <c r="B57" s="64"/>
      <c r="C57" s="64"/>
      <c r="D57" s="64"/>
      <c r="E57" s="29">
        <f aca="true" t="shared" si="45" ref="E57:AH57">SUM(E43:E56)</f>
        <v>3</v>
      </c>
      <c r="F57" s="30">
        <f t="shared" si="45"/>
        <v>45</v>
      </c>
      <c r="G57" s="36">
        <f t="shared" si="45"/>
        <v>18</v>
      </c>
      <c r="H57" s="29">
        <f t="shared" si="45"/>
        <v>4</v>
      </c>
      <c r="I57" s="30">
        <f t="shared" si="45"/>
        <v>56</v>
      </c>
      <c r="J57" s="36">
        <f t="shared" si="45"/>
        <v>36</v>
      </c>
      <c r="K57" s="29">
        <f aca="true" t="shared" si="46" ref="K57:P57">SUM(K43:K56)</f>
        <v>4</v>
      </c>
      <c r="L57" s="30">
        <f t="shared" si="46"/>
        <v>60</v>
      </c>
      <c r="M57" s="36">
        <f t="shared" si="46"/>
        <v>24</v>
      </c>
      <c r="N57" s="29">
        <f t="shared" si="46"/>
        <v>10</v>
      </c>
      <c r="O57" s="30">
        <f t="shared" si="46"/>
        <v>140</v>
      </c>
      <c r="P57" s="36">
        <f t="shared" si="46"/>
        <v>90</v>
      </c>
      <c r="Q57" s="29">
        <f t="shared" si="45"/>
        <v>3</v>
      </c>
      <c r="R57" s="30">
        <f t="shared" si="45"/>
        <v>36</v>
      </c>
      <c r="S57" s="36">
        <f t="shared" si="45"/>
        <v>30</v>
      </c>
      <c r="T57" s="29">
        <f t="shared" si="45"/>
        <v>2</v>
      </c>
      <c r="U57" s="30">
        <f t="shared" si="45"/>
        <v>24</v>
      </c>
      <c r="V57" s="36">
        <f t="shared" si="45"/>
        <v>24</v>
      </c>
      <c r="W57" s="29">
        <f t="shared" si="45"/>
        <v>2</v>
      </c>
      <c r="X57" s="30">
        <f t="shared" si="45"/>
        <v>20</v>
      </c>
      <c r="Y57" s="36">
        <f t="shared" si="45"/>
        <v>28</v>
      </c>
      <c r="Z57" s="29">
        <f t="shared" si="45"/>
        <v>1</v>
      </c>
      <c r="AA57" s="30">
        <f t="shared" si="45"/>
        <v>10</v>
      </c>
      <c r="AB57" s="36">
        <f t="shared" si="45"/>
        <v>16</v>
      </c>
      <c r="AC57" s="29">
        <f t="shared" si="45"/>
        <v>0</v>
      </c>
      <c r="AD57" s="30">
        <f t="shared" si="45"/>
        <v>0</v>
      </c>
      <c r="AE57" s="36">
        <f t="shared" si="45"/>
        <v>0</v>
      </c>
      <c r="AF57" s="29">
        <f t="shared" si="45"/>
        <v>0</v>
      </c>
      <c r="AG57" s="30">
        <f t="shared" si="45"/>
        <v>0</v>
      </c>
      <c r="AH57" s="36">
        <f t="shared" si="45"/>
        <v>0</v>
      </c>
      <c r="AI57" s="32">
        <f t="shared" si="20"/>
        <v>29</v>
      </c>
      <c r="AJ57" s="33">
        <f t="shared" si="21"/>
        <v>391</v>
      </c>
      <c r="AK57" s="34">
        <f t="shared" si="22"/>
        <v>266</v>
      </c>
    </row>
    <row r="58" spans="1:37" s="1" customFormat="1" ht="13.5" customHeight="1" thickBot="1">
      <c r="A58" s="71" t="s">
        <v>23</v>
      </c>
      <c r="B58" s="71"/>
      <c r="C58" s="71"/>
      <c r="D58" s="2"/>
      <c r="E58" s="29">
        <f>SUM(E22+E31+E35+E42+E57)</f>
        <v>14</v>
      </c>
      <c r="F58" s="30">
        <f aca="true" t="shared" si="47" ref="F58:AK58">SUM(F22+F31+F35+F42+F57)</f>
        <v>210</v>
      </c>
      <c r="G58" s="31">
        <f t="shared" si="47"/>
        <v>84</v>
      </c>
      <c r="H58" s="29">
        <f t="shared" si="47"/>
        <v>10</v>
      </c>
      <c r="I58" s="30">
        <f t="shared" si="47"/>
        <v>140</v>
      </c>
      <c r="J58" s="31">
        <f t="shared" si="47"/>
        <v>90</v>
      </c>
      <c r="K58" s="29">
        <f aca="true" t="shared" si="48" ref="K58:P58">SUM(K22+K31+K35+K42+K57)</f>
        <v>8</v>
      </c>
      <c r="L58" s="30">
        <f t="shared" si="48"/>
        <v>120</v>
      </c>
      <c r="M58" s="31">
        <f t="shared" si="48"/>
        <v>48</v>
      </c>
      <c r="N58" s="29">
        <f t="shared" si="48"/>
        <v>17</v>
      </c>
      <c r="O58" s="30">
        <f t="shared" si="48"/>
        <v>238</v>
      </c>
      <c r="P58" s="31">
        <f t="shared" si="48"/>
        <v>153</v>
      </c>
      <c r="Q58" s="29">
        <f t="shared" si="47"/>
        <v>14</v>
      </c>
      <c r="R58" s="30">
        <f t="shared" si="47"/>
        <v>168</v>
      </c>
      <c r="S58" s="31">
        <f t="shared" si="47"/>
        <v>148</v>
      </c>
      <c r="T58" s="29">
        <f t="shared" si="47"/>
        <v>15</v>
      </c>
      <c r="U58" s="30">
        <f t="shared" si="47"/>
        <v>180</v>
      </c>
      <c r="V58" s="31">
        <f t="shared" si="47"/>
        <v>192</v>
      </c>
      <c r="W58" s="29">
        <f t="shared" si="47"/>
        <v>9</v>
      </c>
      <c r="X58" s="30">
        <f t="shared" si="47"/>
        <v>90</v>
      </c>
      <c r="Y58" s="31">
        <f t="shared" si="47"/>
        <v>132</v>
      </c>
      <c r="Z58" s="29">
        <f t="shared" si="47"/>
        <v>6</v>
      </c>
      <c r="AA58" s="30">
        <f t="shared" si="47"/>
        <v>60</v>
      </c>
      <c r="AB58" s="31">
        <f t="shared" si="47"/>
        <v>102</v>
      </c>
      <c r="AC58" s="29">
        <f t="shared" si="47"/>
        <v>2</v>
      </c>
      <c r="AD58" s="30">
        <f t="shared" si="47"/>
        <v>16</v>
      </c>
      <c r="AE58" s="31">
        <f t="shared" si="47"/>
        <v>36</v>
      </c>
      <c r="AF58" s="29">
        <f t="shared" si="47"/>
        <v>1</v>
      </c>
      <c r="AG58" s="30">
        <f t="shared" si="47"/>
        <v>6</v>
      </c>
      <c r="AH58" s="31">
        <f t="shared" si="47"/>
        <v>24</v>
      </c>
      <c r="AI58" s="32">
        <f>SUM(AI22+AI31+AI35+AI42+AI57)</f>
        <v>96</v>
      </c>
      <c r="AJ58" s="33">
        <f t="shared" si="47"/>
        <v>1228</v>
      </c>
      <c r="AK58" s="34">
        <f t="shared" si="47"/>
        <v>1009</v>
      </c>
    </row>
    <row r="59" spans="1:37" s="16" customFormat="1" ht="15.75" customHeight="1">
      <c r="A59" s="70" t="s">
        <v>44</v>
      </c>
      <c r="B59" s="70"/>
      <c r="C59" s="70"/>
      <c r="D59" s="70"/>
      <c r="E59" s="70"/>
      <c r="F59" s="70"/>
      <c r="G59" s="70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4"/>
      <c r="U59" s="24"/>
      <c r="V59" s="24"/>
      <c r="W59" s="20"/>
      <c r="X59" s="20"/>
      <c r="Y59" s="20"/>
      <c r="Z59" s="11"/>
      <c r="AA59" s="11"/>
      <c r="AB59" s="11"/>
      <c r="AC59" s="11"/>
      <c r="AD59" s="11"/>
      <c r="AE59" s="11"/>
      <c r="AF59" s="11"/>
      <c r="AG59" s="11"/>
      <c r="AH59" s="11"/>
      <c r="AI59" s="14"/>
      <c r="AJ59" s="11"/>
      <c r="AK59" s="20"/>
    </row>
    <row r="60" spans="1:37" s="17" customFormat="1" ht="12.75" customHeight="1">
      <c r="A60" s="10" t="s">
        <v>26</v>
      </c>
      <c r="B60" s="11"/>
      <c r="C60" s="11"/>
      <c r="D60" s="11"/>
      <c r="E60" s="11"/>
      <c r="F60" s="11"/>
      <c r="G60" s="11"/>
      <c r="H60" s="11"/>
      <c r="I60" s="11"/>
      <c r="J60" s="87">
        <f>SUM(AK58)</f>
        <v>1009</v>
      </c>
      <c r="K60" s="87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48"/>
      <c r="X60" s="48"/>
      <c r="Y60" s="48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20"/>
    </row>
    <row r="61" spans="1:37" s="18" customFormat="1" ht="14.25" customHeight="1">
      <c r="A61" s="8" t="s">
        <v>27</v>
      </c>
      <c r="B61" s="8"/>
      <c r="C61" s="8"/>
      <c r="D61" s="27">
        <f>SUM(AI58)</f>
        <v>96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26"/>
      <c r="X61" s="26"/>
      <c r="Y61" s="26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26"/>
    </row>
    <row r="62" spans="1:37" s="18" customFormat="1" ht="13.5" customHeight="1">
      <c r="A62" s="8" t="s">
        <v>28</v>
      </c>
      <c r="B62" s="8"/>
      <c r="C62" s="8"/>
      <c r="D62" s="27">
        <f>SUM(AJ58)</f>
        <v>1228</v>
      </c>
      <c r="E62" s="9"/>
      <c r="F62" s="9"/>
      <c r="G62" s="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26"/>
      <c r="X62" s="26"/>
      <c r="Y62" s="26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26"/>
    </row>
    <row r="63" spans="1:37" s="18" customFormat="1" ht="12.75" customHeight="1">
      <c r="A63" s="69" t="s">
        <v>24</v>
      </c>
      <c r="B63" s="69"/>
      <c r="C63" s="69"/>
      <c r="D63" s="51" t="s">
        <v>87</v>
      </c>
      <c r="E63" s="52"/>
      <c r="F63" s="52"/>
      <c r="G63" s="52"/>
      <c r="H63" s="52"/>
      <c r="I63" s="52"/>
      <c r="J63" s="52"/>
      <c r="K63" s="52">
        <f>SUM(E58+H58)</f>
        <v>24</v>
      </c>
      <c r="L63" s="52" t="s">
        <v>89</v>
      </c>
      <c r="M63" s="52"/>
      <c r="N63" s="52">
        <f>SUM(F58+I58)</f>
        <v>350</v>
      </c>
      <c r="O63" s="52" t="s">
        <v>90</v>
      </c>
      <c r="P63" s="52"/>
      <c r="Q63" s="12"/>
      <c r="R63" s="12"/>
      <c r="S63" s="12"/>
      <c r="T63" s="82"/>
      <c r="U63" s="82"/>
      <c r="V63" s="82"/>
      <c r="W63" s="81"/>
      <c r="X63" s="81"/>
      <c r="Y63" s="81"/>
      <c r="Z63" s="27"/>
      <c r="AA63" s="27"/>
      <c r="AB63" s="27"/>
      <c r="AC63" s="9"/>
      <c r="AD63" s="9"/>
      <c r="AE63" s="9"/>
      <c r="AF63" s="12"/>
      <c r="AG63" s="12"/>
      <c r="AH63" s="12"/>
      <c r="AI63" s="12"/>
      <c r="AJ63" s="12"/>
      <c r="AK63" s="26"/>
    </row>
    <row r="64" spans="1:37" s="18" customFormat="1" ht="12.75" customHeight="1">
      <c r="A64" s="5"/>
      <c r="B64" s="5"/>
      <c r="C64" s="5"/>
      <c r="D64" s="51" t="s">
        <v>88</v>
      </c>
      <c r="E64" s="52"/>
      <c r="F64" s="52"/>
      <c r="G64" s="52"/>
      <c r="H64" s="52"/>
      <c r="I64" s="52"/>
      <c r="J64" s="52"/>
      <c r="K64" s="52">
        <f>SUM(K58+N58)</f>
        <v>25</v>
      </c>
      <c r="L64" s="52" t="s">
        <v>94</v>
      </c>
      <c r="M64" s="52"/>
      <c r="N64" s="52">
        <f>SUM(L58+O58)</f>
        <v>358</v>
      </c>
      <c r="O64" s="52" t="s">
        <v>90</v>
      </c>
      <c r="P64" s="52"/>
      <c r="Q64" s="12"/>
      <c r="R64" s="12"/>
      <c r="S64" s="12"/>
      <c r="T64" s="27"/>
      <c r="U64" s="27"/>
      <c r="V64" s="27"/>
      <c r="W64" s="9"/>
      <c r="X64" s="9"/>
      <c r="Y64" s="9"/>
      <c r="Z64" s="27"/>
      <c r="AA64" s="27"/>
      <c r="AB64" s="27"/>
      <c r="AC64" s="9"/>
      <c r="AD64" s="9"/>
      <c r="AE64" s="9"/>
      <c r="AF64" s="12"/>
      <c r="AG64" s="12"/>
      <c r="AH64" s="12"/>
      <c r="AI64" s="12"/>
      <c r="AJ64" s="12"/>
      <c r="AK64" s="26"/>
    </row>
    <row r="65" spans="1:37" s="18" customFormat="1" ht="13.5" customHeight="1">
      <c r="A65" s="8" t="s">
        <v>25</v>
      </c>
      <c r="B65" s="8"/>
      <c r="C65" s="8"/>
      <c r="D65" s="51" t="s">
        <v>29</v>
      </c>
      <c r="E65" s="52"/>
      <c r="F65" s="52"/>
      <c r="G65" s="52"/>
      <c r="H65" s="52"/>
      <c r="I65" s="52"/>
      <c r="J65" s="52"/>
      <c r="K65" s="52">
        <f>SUM(Q58+T58+W58+Z58+AC58)</f>
        <v>46</v>
      </c>
      <c r="L65" s="52" t="s">
        <v>89</v>
      </c>
      <c r="M65" s="52"/>
      <c r="N65" s="52">
        <f>SUM(R58+U58+X58+AA58+AD58)</f>
        <v>514</v>
      </c>
      <c r="O65" s="52" t="s">
        <v>90</v>
      </c>
      <c r="P65" s="52"/>
      <c r="Q65" s="12"/>
      <c r="R65" s="12"/>
      <c r="S65" s="12"/>
      <c r="T65" s="82"/>
      <c r="U65" s="82"/>
      <c r="V65" s="82"/>
      <c r="W65" s="81"/>
      <c r="X65" s="81"/>
      <c r="Y65" s="81"/>
      <c r="Z65" s="27"/>
      <c r="AA65" s="27"/>
      <c r="AB65" s="27"/>
      <c r="AC65" s="9"/>
      <c r="AD65" s="9"/>
      <c r="AE65" s="9"/>
      <c r="AF65" s="12"/>
      <c r="AG65" s="12"/>
      <c r="AH65" s="12"/>
      <c r="AI65" s="12"/>
      <c r="AJ65" s="12"/>
      <c r="AK65" s="26"/>
    </row>
    <row r="66" spans="1:37" s="18" customFormat="1" ht="12" customHeight="1">
      <c r="A66" s="8"/>
      <c r="B66" s="8"/>
      <c r="C66" s="8"/>
      <c r="D66" s="51" t="s">
        <v>30</v>
      </c>
      <c r="E66" s="52"/>
      <c r="F66" s="52"/>
      <c r="G66" s="52"/>
      <c r="H66" s="52"/>
      <c r="I66" s="52"/>
      <c r="J66" s="52"/>
      <c r="K66" s="52">
        <f>SUM(AF58)</f>
        <v>1</v>
      </c>
      <c r="L66" s="52" t="s">
        <v>89</v>
      </c>
      <c r="M66" s="52"/>
      <c r="N66" s="52">
        <f>SUM(AG58)</f>
        <v>6</v>
      </c>
      <c r="O66" s="52" t="s">
        <v>90</v>
      </c>
      <c r="P66" s="52"/>
      <c r="Q66" s="12"/>
      <c r="R66" s="12"/>
      <c r="S66" s="12"/>
      <c r="T66" s="82"/>
      <c r="U66" s="82"/>
      <c r="V66" s="82"/>
      <c r="W66" s="81"/>
      <c r="X66" s="81"/>
      <c r="Y66" s="81"/>
      <c r="Z66" s="27"/>
      <c r="AA66" s="27"/>
      <c r="AB66" s="27"/>
      <c r="AC66" s="9"/>
      <c r="AD66" s="9"/>
      <c r="AE66" s="9"/>
      <c r="AF66" s="12"/>
      <c r="AG66" s="12"/>
      <c r="AH66" s="12"/>
      <c r="AI66" s="12"/>
      <c r="AJ66" s="12"/>
      <c r="AK66" s="26"/>
    </row>
    <row r="67" spans="1:37" s="18" customFormat="1" ht="12" customHeight="1">
      <c r="A67" s="8"/>
      <c r="B67" s="8"/>
      <c r="C67" s="8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12"/>
      <c r="AG67" s="12"/>
      <c r="AH67" s="12"/>
      <c r="AI67" s="12"/>
      <c r="AJ67" s="12"/>
      <c r="AK67" s="26"/>
    </row>
    <row r="74" spans="5:7" ht="12.75">
      <c r="E74" s="87"/>
      <c r="F74" s="87"/>
      <c r="G74" s="87"/>
    </row>
    <row r="76" spans="5:7" ht="12.75">
      <c r="E76" s="87"/>
      <c r="F76" s="87"/>
      <c r="G76" s="87"/>
    </row>
    <row r="77" spans="5:7" ht="12.75">
      <c r="E77" s="87"/>
      <c r="F77" s="87"/>
      <c r="G77" s="87"/>
    </row>
    <row r="78" spans="5:7" ht="12.75">
      <c r="E78" s="87"/>
      <c r="F78" s="87"/>
      <c r="G78" s="87"/>
    </row>
    <row r="79" spans="5:7" ht="12.75">
      <c r="E79" s="87"/>
      <c r="F79" s="87"/>
      <c r="G79" s="87"/>
    </row>
    <row r="80" spans="5:7" ht="12.75">
      <c r="E80" s="87"/>
      <c r="F80" s="87"/>
      <c r="G80" s="87"/>
    </row>
    <row r="81" spans="5:7" ht="12.75">
      <c r="E81" s="87"/>
      <c r="F81" s="87"/>
      <c r="G81" s="87"/>
    </row>
    <row r="82" spans="5:7" ht="12.75">
      <c r="E82" s="87"/>
      <c r="F82" s="87"/>
      <c r="G82" s="87"/>
    </row>
  </sheetData>
  <sheetProtection/>
  <mergeCells count="57">
    <mergeCell ref="AB1:AI1"/>
    <mergeCell ref="Z3:AI3"/>
    <mergeCell ref="T2:AI2"/>
    <mergeCell ref="A5:AK5"/>
    <mergeCell ref="H3:S3"/>
    <mergeCell ref="AC11:AE11"/>
    <mergeCell ref="Z11:AB11"/>
    <mergeCell ref="J60:K60"/>
    <mergeCell ref="A4:AK4"/>
    <mergeCell ref="K10:P10"/>
    <mergeCell ref="K11:M11"/>
    <mergeCell ref="N11:P11"/>
    <mergeCell ref="AF10:AH11"/>
    <mergeCell ref="AI11:AK11"/>
    <mergeCell ref="AI7:AK7"/>
    <mergeCell ref="AI8:AK8"/>
    <mergeCell ref="AI9:AK9"/>
    <mergeCell ref="AI10:AK10"/>
    <mergeCell ref="E74:G74"/>
    <mergeCell ref="H11:J11"/>
    <mergeCell ref="E7:AH9"/>
    <mergeCell ref="Q10:AE10"/>
    <mergeCell ref="E10:J10"/>
    <mergeCell ref="T66:V66"/>
    <mergeCell ref="W66:Y66"/>
    <mergeCell ref="A7:A12"/>
    <mergeCell ref="E82:G82"/>
    <mergeCell ref="E76:G76"/>
    <mergeCell ref="E77:G77"/>
    <mergeCell ref="E78:G78"/>
    <mergeCell ref="E79:G79"/>
    <mergeCell ref="E80:G80"/>
    <mergeCell ref="E81:G81"/>
    <mergeCell ref="W65:Y65"/>
    <mergeCell ref="T63:V63"/>
    <mergeCell ref="W63:Y63"/>
    <mergeCell ref="T65:V65"/>
    <mergeCell ref="A31:D31"/>
    <mergeCell ref="B13:B21"/>
    <mergeCell ref="A22:D22"/>
    <mergeCell ref="E11:G11"/>
    <mergeCell ref="W11:Y11"/>
    <mergeCell ref="T11:V11"/>
    <mergeCell ref="A35:D35"/>
    <mergeCell ref="B32:B34"/>
    <mergeCell ref="C7:C12"/>
    <mergeCell ref="D7:D12"/>
    <mergeCell ref="B23:B30"/>
    <mergeCell ref="Q11:S11"/>
    <mergeCell ref="B7:B12"/>
    <mergeCell ref="A42:D42"/>
    <mergeCell ref="B43:B56"/>
    <mergeCell ref="B36:B41"/>
    <mergeCell ref="A63:C63"/>
    <mergeCell ref="A59:G59"/>
    <mergeCell ref="A57:D57"/>
    <mergeCell ref="A58:C58"/>
  </mergeCells>
  <printOptions horizontalCentered="1"/>
  <pageMargins left="0.1968503937007874" right="0.1968503937007874" top="0.1968503937007874" bottom="0.1968503937007874" header="0" footer="0"/>
  <pageSetup fitToHeight="2" horizontalDpi="300" verticalDpi="300" orientation="landscape" paperSize="9" scale="87" r:id="rId1"/>
  <rowBreaks count="1" manualBreakCount="1">
    <brk id="42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AK13"/>
  <sheetViews>
    <sheetView zoomScalePageLayoutView="0" workbookViewId="0" topLeftCell="A1">
      <selection activeCell="R27" sqref="R27:R28"/>
    </sheetView>
  </sheetViews>
  <sheetFormatPr defaultColWidth="9.00390625" defaultRowHeight="12.75"/>
  <cols>
    <col min="3" max="3" width="18.125" style="0" customWidth="1"/>
    <col min="5" max="31" width="4.25390625" style="0" customWidth="1"/>
    <col min="32" max="32" width="10.75390625" style="0" bestFit="1" customWidth="1"/>
  </cols>
  <sheetData>
    <row r="6" ht="13.5" thickBot="1"/>
    <row r="7" spans="1:37" s="1" customFormat="1" ht="20.25" customHeight="1" thickBot="1">
      <c r="A7" s="3">
        <v>22</v>
      </c>
      <c r="B7" s="66" t="s">
        <v>63</v>
      </c>
      <c r="C7" s="38" t="s">
        <v>53</v>
      </c>
      <c r="D7" s="28" t="s">
        <v>67</v>
      </c>
      <c r="E7" s="29"/>
      <c r="F7" s="30">
        <f>SUM(E7*15)</f>
        <v>0</v>
      </c>
      <c r="G7" s="36">
        <f>SUM(E7*6)</f>
        <v>0</v>
      </c>
      <c r="H7" s="29">
        <v>1</v>
      </c>
      <c r="I7" s="30">
        <f>SUM(H7*14)</f>
        <v>14</v>
      </c>
      <c r="J7" s="36">
        <f>SUM(H7*9)</f>
        <v>9</v>
      </c>
      <c r="K7" s="29">
        <v>1</v>
      </c>
      <c r="L7" s="30">
        <f>SUM(K7*12)</f>
        <v>12</v>
      </c>
      <c r="M7" s="36">
        <f>SUM(K7*10)</f>
        <v>10</v>
      </c>
      <c r="N7" s="29"/>
      <c r="O7" s="30">
        <f>SUM(N7*12)</f>
        <v>0</v>
      </c>
      <c r="P7" s="36">
        <f>SUM(N7*12)</f>
        <v>0</v>
      </c>
      <c r="Q7" s="29"/>
      <c r="R7" s="30">
        <f>SUM(Q7*10)</f>
        <v>0</v>
      </c>
      <c r="S7" s="36">
        <f>SUM(Q7*14)</f>
        <v>0</v>
      </c>
      <c r="T7" s="29">
        <v>1</v>
      </c>
      <c r="U7" s="30">
        <f>SUM(T7*10)</f>
        <v>10</v>
      </c>
      <c r="V7" s="36">
        <f>SUM(T7*16)</f>
        <v>16</v>
      </c>
      <c r="W7" s="29"/>
      <c r="X7" s="30">
        <f>SUM(W7*8)</f>
        <v>0</v>
      </c>
      <c r="Y7" s="36">
        <f>SUM(W7*18)</f>
        <v>0</v>
      </c>
      <c r="Z7" s="29"/>
      <c r="AA7" s="30">
        <f>SUM(Z7*6)</f>
        <v>0</v>
      </c>
      <c r="AB7" s="36">
        <f>SUM(Z7*24)</f>
        <v>0</v>
      </c>
      <c r="AC7" s="32">
        <f aca="true" t="shared" si="0" ref="AC7:AE11">SUM(E7+H7+K7+N7+Q7+T7+W7+Z7)</f>
        <v>3</v>
      </c>
      <c r="AD7" s="33">
        <f t="shared" si="0"/>
        <v>36</v>
      </c>
      <c r="AE7" s="41">
        <f t="shared" si="0"/>
        <v>35</v>
      </c>
      <c r="AF7" s="42">
        <f>SUM(AF12*AD7)</f>
        <v>27692.307692307695</v>
      </c>
      <c r="AK7" s="15"/>
    </row>
    <row r="8" spans="1:37" s="1" customFormat="1" ht="20.25" customHeight="1" thickBot="1">
      <c r="A8" s="3">
        <v>23</v>
      </c>
      <c r="B8" s="67"/>
      <c r="C8" s="38" t="s">
        <v>48</v>
      </c>
      <c r="D8" s="2" t="s">
        <v>12</v>
      </c>
      <c r="E8" s="29">
        <v>1</v>
      </c>
      <c r="F8" s="30">
        <f>SUM(E8*15)</f>
        <v>15</v>
      </c>
      <c r="G8" s="36">
        <f>SUM(E8*6)</f>
        <v>6</v>
      </c>
      <c r="H8" s="29"/>
      <c r="I8" s="30">
        <f>SUM(H8*14)</f>
        <v>0</v>
      </c>
      <c r="J8" s="36">
        <f>SUM(H8*9)</f>
        <v>0</v>
      </c>
      <c r="K8" s="29">
        <v>1</v>
      </c>
      <c r="L8" s="30">
        <f>SUM(K8*12)</f>
        <v>12</v>
      </c>
      <c r="M8" s="36">
        <f>SUM(K8*10)</f>
        <v>10</v>
      </c>
      <c r="N8" s="29">
        <v>1</v>
      </c>
      <c r="O8" s="30">
        <f>SUM(N8*12)</f>
        <v>12</v>
      </c>
      <c r="P8" s="36">
        <f>SUM(N8*12)</f>
        <v>12</v>
      </c>
      <c r="Q8" s="29"/>
      <c r="R8" s="30">
        <f>SUM(Q8*10)</f>
        <v>0</v>
      </c>
      <c r="S8" s="36">
        <f>SUM(Q8*14)</f>
        <v>0</v>
      </c>
      <c r="T8" s="29"/>
      <c r="U8" s="30">
        <f>SUM(T8*10)</f>
        <v>0</v>
      </c>
      <c r="V8" s="36">
        <f>SUM(T8*16)</f>
        <v>0</v>
      </c>
      <c r="W8" s="29"/>
      <c r="X8" s="30">
        <f>SUM(W8*8)</f>
        <v>0</v>
      </c>
      <c r="Y8" s="36">
        <f>SUM(W8*18)</f>
        <v>0</v>
      </c>
      <c r="Z8" s="29"/>
      <c r="AA8" s="30">
        <f>SUM(Z8*6)</f>
        <v>0</v>
      </c>
      <c r="AB8" s="36">
        <f>SUM(Z8*24)</f>
        <v>0</v>
      </c>
      <c r="AC8" s="32">
        <f t="shared" si="0"/>
        <v>3</v>
      </c>
      <c r="AD8" s="33">
        <f t="shared" si="0"/>
        <v>39</v>
      </c>
      <c r="AE8" s="41">
        <f t="shared" si="0"/>
        <v>28</v>
      </c>
      <c r="AF8" s="42">
        <f>SUM(AF12*AD8)</f>
        <v>30000.000000000004</v>
      </c>
      <c r="AK8" s="15"/>
    </row>
    <row r="9" spans="1:37" s="1" customFormat="1" ht="20.25" customHeight="1" thickBot="1">
      <c r="A9" s="3">
        <v>24</v>
      </c>
      <c r="B9" s="67"/>
      <c r="C9" s="38" t="s">
        <v>71</v>
      </c>
      <c r="D9" s="2" t="s">
        <v>12</v>
      </c>
      <c r="E9" s="29">
        <v>1</v>
      </c>
      <c r="F9" s="30">
        <f>SUM(E9*15)</f>
        <v>15</v>
      </c>
      <c r="G9" s="36">
        <f>SUM(E9*6)</f>
        <v>6</v>
      </c>
      <c r="H9" s="29"/>
      <c r="I9" s="30">
        <f>SUM(H9*14)</f>
        <v>0</v>
      </c>
      <c r="J9" s="36">
        <f>SUM(H9*9)</f>
        <v>0</v>
      </c>
      <c r="K9" s="29"/>
      <c r="L9" s="30">
        <f>SUM(K9*12)</f>
        <v>0</v>
      </c>
      <c r="M9" s="36">
        <f>SUM(K9*10)</f>
        <v>0</v>
      </c>
      <c r="N9" s="29"/>
      <c r="O9" s="30">
        <f>SUM(N9*12)</f>
        <v>0</v>
      </c>
      <c r="P9" s="36">
        <f>SUM(N9*12)</f>
        <v>0</v>
      </c>
      <c r="Q9" s="29">
        <v>1</v>
      </c>
      <c r="R9" s="30">
        <f>SUM(Q9*10)</f>
        <v>10</v>
      </c>
      <c r="S9" s="36">
        <f>SUM(Q9*14)</f>
        <v>14</v>
      </c>
      <c r="T9" s="29">
        <v>1</v>
      </c>
      <c r="U9" s="30">
        <f>SUM(T9*10)</f>
        <v>10</v>
      </c>
      <c r="V9" s="36">
        <f>SUM(T9*16)</f>
        <v>16</v>
      </c>
      <c r="W9" s="29"/>
      <c r="X9" s="30">
        <f>SUM(W9*8)</f>
        <v>0</v>
      </c>
      <c r="Y9" s="36">
        <f>SUM(W9*18)</f>
        <v>0</v>
      </c>
      <c r="Z9" s="29"/>
      <c r="AA9" s="30">
        <f>SUM(Z9*6)</f>
        <v>0</v>
      </c>
      <c r="AB9" s="36">
        <f>SUM(Z9*24)</f>
        <v>0</v>
      </c>
      <c r="AC9" s="32">
        <f t="shared" si="0"/>
        <v>3</v>
      </c>
      <c r="AD9" s="33">
        <f t="shared" si="0"/>
        <v>35</v>
      </c>
      <c r="AE9" s="41">
        <f t="shared" si="0"/>
        <v>36</v>
      </c>
      <c r="AF9" s="42">
        <f>SUM(AF12*AD9)</f>
        <v>26923.076923076926</v>
      </c>
      <c r="AK9" s="15"/>
    </row>
    <row r="10" spans="1:37" s="1" customFormat="1" ht="20.25" customHeight="1" thickBot="1">
      <c r="A10" s="3">
        <v>25</v>
      </c>
      <c r="B10" s="67"/>
      <c r="C10" s="38" t="s">
        <v>20</v>
      </c>
      <c r="D10" s="2" t="s">
        <v>12</v>
      </c>
      <c r="E10" s="29"/>
      <c r="F10" s="30">
        <f>SUM(E10*15)</f>
        <v>0</v>
      </c>
      <c r="G10" s="36">
        <f>SUM(E10*6)</f>
        <v>0</v>
      </c>
      <c r="H10" s="29">
        <v>2</v>
      </c>
      <c r="I10" s="30">
        <f>SUM(H10*14)</f>
        <v>28</v>
      </c>
      <c r="J10" s="36">
        <f>SUM(H10*9)</f>
        <v>18</v>
      </c>
      <c r="K10" s="29"/>
      <c r="L10" s="30">
        <f>SUM(K10*12)</f>
        <v>0</v>
      </c>
      <c r="M10" s="36">
        <f>SUM(K10*10)</f>
        <v>0</v>
      </c>
      <c r="N10" s="29"/>
      <c r="O10" s="30">
        <f>SUM(N10*12)</f>
        <v>0</v>
      </c>
      <c r="P10" s="36">
        <f>SUM(N10*12)</f>
        <v>0</v>
      </c>
      <c r="Q10" s="29"/>
      <c r="R10" s="30">
        <f>SUM(Q10*10)</f>
        <v>0</v>
      </c>
      <c r="S10" s="36">
        <f>SUM(Q10*14)</f>
        <v>0</v>
      </c>
      <c r="T10" s="29"/>
      <c r="U10" s="30">
        <f>SUM(T10*10)</f>
        <v>0</v>
      </c>
      <c r="V10" s="36">
        <f>SUM(T10*16)</f>
        <v>0</v>
      </c>
      <c r="W10" s="29">
        <v>1</v>
      </c>
      <c r="X10" s="30">
        <f>SUM(W10*8)</f>
        <v>8</v>
      </c>
      <c r="Y10" s="36">
        <f>SUM(W10*18)</f>
        <v>18</v>
      </c>
      <c r="Z10" s="29"/>
      <c r="AA10" s="30">
        <f>SUM(Z10*6)</f>
        <v>0</v>
      </c>
      <c r="AB10" s="36">
        <f>SUM(Z10*24)</f>
        <v>0</v>
      </c>
      <c r="AC10" s="32">
        <f t="shared" si="0"/>
        <v>3</v>
      </c>
      <c r="AD10" s="33">
        <f t="shared" si="0"/>
        <v>36</v>
      </c>
      <c r="AE10" s="41">
        <f t="shared" si="0"/>
        <v>36</v>
      </c>
      <c r="AF10" s="42">
        <f>SUM(AF12*AD10)</f>
        <v>27692.307692307695</v>
      </c>
      <c r="AK10" s="15"/>
    </row>
    <row r="11" spans="1:37" s="1" customFormat="1" ht="20.25" customHeight="1" thickBot="1">
      <c r="A11" s="3">
        <v>26</v>
      </c>
      <c r="B11" s="67"/>
      <c r="C11" s="38" t="s">
        <v>21</v>
      </c>
      <c r="D11" s="2" t="s">
        <v>38</v>
      </c>
      <c r="E11" s="29"/>
      <c r="F11" s="30">
        <f>SUM(E11*15)</f>
        <v>0</v>
      </c>
      <c r="G11" s="36">
        <f>SUM(E11*6)</f>
        <v>0</v>
      </c>
      <c r="H11" s="29">
        <v>1</v>
      </c>
      <c r="I11" s="30">
        <f>SUM(H11*14)</f>
        <v>14</v>
      </c>
      <c r="J11" s="36">
        <f>SUM(H11*9)</f>
        <v>9</v>
      </c>
      <c r="K11" s="29"/>
      <c r="L11" s="30">
        <f>SUM(K11*12)</f>
        <v>0</v>
      </c>
      <c r="M11" s="36">
        <f>SUM(K11*10)</f>
        <v>0</v>
      </c>
      <c r="N11" s="29">
        <v>1</v>
      </c>
      <c r="O11" s="30">
        <f>SUM(N11*12)</f>
        <v>12</v>
      </c>
      <c r="P11" s="36">
        <f>SUM(N11*12)</f>
        <v>12</v>
      </c>
      <c r="Q11" s="29">
        <v>1</v>
      </c>
      <c r="R11" s="30">
        <f>SUM(Q11*10)</f>
        <v>10</v>
      </c>
      <c r="S11" s="36">
        <f>SUM(Q11*14)</f>
        <v>14</v>
      </c>
      <c r="T11" s="29"/>
      <c r="U11" s="30">
        <f>SUM(T11*10)</f>
        <v>0</v>
      </c>
      <c r="V11" s="36">
        <f>SUM(T11*16)</f>
        <v>0</v>
      </c>
      <c r="W11" s="29"/>
      <c r="X11" s="30">
        <f>SUM(W11*8)</f>
        <v>0</v>
      </c>
      <c r="Y11" s="36">
        <f>SUM(W11*18)</f>
        <v>0</v>
      </c>
      <c r="Z11" s="29"/>
      <c r="AA11" s="30">
        <f>SUM(Z11*6)</f>
        <v>0</v>
      </c>
      <c r="AB11" s="36">
        <f>SUM(Z11*24)</f>
        <v>0</v>
      </c>
      <c r="AC11" s="44">
        <f t="shared" si="0"/>
        <v>3</v>
      </c>
      <c r="AD11" s="45">
        <f t="shared" si="0"/>
        <v>36</v>
      </c>
      <c r="AE11" s="46">
        <f t="shared" si="0"/>
        <v>35</v>
      </c>
      <c r="AF11" s="42">
        <f>SUM(AF12*AD11)</f>
        <v>27692.307692307695</v>
      </c>
      <c r="AK11" s="15"/>
    </row>
    <row r="12" spans="29:33" ht="20.25" customHeight="1">
      <c r="AC12" s="47">
        <f>SUM(AC7:AC11)</f>
        <v>15</v>
      </c>
      <c r="AD12" s="47">
        <f>SUM(AD7:AD11)</f>
        <v>182</v>
      </c>
      <c r="AE12" s="47">
        <f>SUM(AE7:AE11)</f>
        <v>170</v>
      </c>
      <c r="AF12" s="43">
        <f>SUM(AG12/AD12)</f>
        <v>769.2307692307693</v>
      </c>
      <c r="AG12" s="43">
        <v>140000</v>
      </c>
    </row>
    <row r="13" ht="12.75">
      <c r="AF13" s="43">
        <f>SUM(AF7:AF11)</f>
        <v>140000</v>
      </c>
    </row>
  </sheetData>
  <sheetProtection/>
  <mergeCells count="1">
    <mergeCell ref="B7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</cp:lastModifiedBy>
  <cp:lastPrinted>2014-09-29T00:34:25Z</cp:lastPrinted>
  <dcterms:created xsi:type="dcterms:W3CDTF">2006-08-29T09:12:09Z</dcterms:created>
  <dcterms:modified xsi:type="dcterms:W3CDTF">2014-11-07T01:24:05Z</dcterms:modified>
  <cp:category/>
  <cp:version/>
  <cp:contentType/>
  <cp:contentStatus/>
</cp:coreProperties>
</file>